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0" yWindow="1905" windowWidth="11265" windowHeight="7875" tabRatio="831"/>
  </bookViews>
  <sheets>
    <sheet name=" ССР" sheetId="66" r:id="rId1"/>
    <sheet name="Т.с." sheetId="62" r:id="rId2"/>
    <sheet name="Геология, экология" sheetId="63" r:id="rId3"/>
    <sheet name="ООС" sheetId="70" r:id="rId4"/>
    <sheet name="ПОЖ" sheetId="71" r:id="rId5"/>
    <sheet name="СОГЛ" sheetId="72" r:id="rId6"/>
    <sheet name="ГЕОДЕЗИЯ" sheetId="73" r:id="rId7"/>
    <sheet name="Тех. регламент" sheetId="65" state="hidden" r:id="rId8"/>
    <sheet name="ПОДД" sheetId="69" state="hidden" r:id="rId9"/>
  </sheets>
  <definedNames>
    <definedName name="_xlnm.Print_Titles" localSheetId="1">Т.с.!$11:$11</definedName>
    <definedName name="_xlnm.Print_Area" localSheetId="0">' ССР'!$A$1:$D$51</definedName>
    <definedName name="_xlnm.Print_Area" localSheetId="6">ГЕОДЕЗИЯ!$A$1:$G$28</definedName>
    <definedName name="_xlnm.Print_Area" localSheetId="2">'Геология, экология'!$A$1:$G$33</definedName>
    <definedName name="_xlnm.Print_Area" localSheetId="3">ООС!$A$1:$H$51</definedName>
    <definedName name="_xlnm.Print_Area" localSheetId="8">ПОДД!$A$1:$H$45</definedName>
    <definedName name="_xlnm.Print_Area" localSheetId="4">ПОЖ!$A$1:$H$31</definedName>
    <definedName name="_xlnm.Print_Area" localSheetId="5">СОГЛ!$A$1:$G$30</definedName>
    <definedName name="_xlnm.Print_Area" localSheetId="1">Т.с.!$A$1:$H$74</definedName>
    <definedName name="_xlnm.Print_Area" localSheetId="7">'Тех. регламент'!$A$1:$G$73</definedName>
  </definedNames>
  <calcPr calcId="145621"/>
</workbook>
</file>

<file path=xl/calcChain.xml><?xml version="1.0" encoding="utf-8"?>
<calcChain xmlns="http://schemas.openxmlformats.org/spreadsheetml/2006/main">
  <c r="C57" i="62" l="1"/>
  <c r="A9" i="72" l="1"/>
  <c r="A7" i="73"/>
  <c r="B26" i="72" l="1"/>
  <c r="B21" i="72"/>
  <c r="B26" i="73"/>
  <c r="B23" i="73"/>
  <c r="G16" i="73" l="1"/>
  <c r="G17" i="73" s="1"/>
  <c r="G18" i="73" s="1"/>
  <c r="G19" i="73" s="1"/>
  <c r="A5" i="62" l="1"/>
  <c r="A6" i="71" l="1"/>
  <c r="B31" i="71" l="1"/>
  <c r="B28" i="71"/>
  <c r="A6" i="70" l="1"/>
  <c r="A6" i="69"/>
  <c r="B45" i="69"/>
  <c r="B73" i="65"/>
  <c r="B33" i="63"/>
  <c r="B50" i="70"/>
  <c r="H28" i="69"/>
  <c r="H19" i="69"/>
  <c r="H16" i="69"/>
  <c r="B47" i="70"/>
  <c r="C52" i="65"/>
  <c r="B42" i="69"/>
  <c r="G28" i="69"/>
  <c r="F52" i="65"/>
  <c r="F55" i="65" s="1"/>
  <c r="F56" i="65" s="1"/>
  <c r="E49" i="65"/>
  <c r="B70" i="65"/>
  <c r="B30" i="63"/>
  <c r="A4" i="65"/>
  <c r="A4" i="63"/>
  <c r="C58" i="62" l="1"/>
  <c r="H18" i="65" l="1"/>
  <c r="C59" i="62"/>
  <c r="G16" i="63"/>
  <c r="D14" i="66"/>
  <c r="D22" i="66" l="1"/>
  <c r="D37" i="66" s="1"/>
  <c r="G25" i="63"/>
  <c r="G26" i="63" s="1"/>
  <c r="F17" i="69"/>
  <c r="H68" i="62" l="1"/>
  <c r="F32" i="69"/>
  <c r="F25" i="69"/>
  <c r="H17" i="69"/>
  <c r="G17" i="69"/>
  <c r="F33" i="69"/>
  <c r="F22" i="69"/>
  <c r="G22" i="69" s="1"/>
  <c r="C14" i="72" l="1"/>
  <c r="G68" i="62"/>
  <c r="H22" i="69"/>
  <c r="G25" i="69"/>
  <c r="H25" i="69"/>
  <c r="H33" i="69"/>
  <c r="G33" i="69"/>
  <c r="G32" i="69"/>
  <c r="H32" i="69"/>
  <c r="G44" i="70" l="1"/>
  <c r="H44" i="70"/>
  <c r="H38" i="69"/>
  <c r="H39" i="69" s="1"/>
  <c r="D20" i="66" l="1"/>
  <c r="G39" i="69"/>
  <c r="D38" i="66" l="1"/>
  <c r="D41" i="66" s="1"/>
  <c r="D42" i="66" s="1"/>
  <c r="D43" i="66" s="1"/>
  <c r="D24" i="66" l="1"/>
  <c r="D40" i="66" s="1"/>
  <c r="D23" i="66"/>
  <c r="D39" i="66" s="1"/>
  <c r="D21" i="66"/>
</calcChain>
</file>

<file path=xl/sharedStrings.xml><?xml version="1.0" encoding="utf-8"?>
<sst xmlns="http://schemas.openxmlformats.org/spreadsheetml/2006/main" count="495" uniqueCount="380">
  <si>
    <t>Расчет стоимости</t>
  </si>
  <si>
    <t>НДС 18%</t>
  </si>
  <si>
    <t>п.1</t>
  </si>
  <si>
    <t>п.2</t>
  </si>
  <si>
    <t>Разработана на основании "Сборника базовых цен на проектные работы для строительства в г. Москве</t>
  </si>
  <si>
    <t xml:space="preserve">  Вид работ </t>
  </si>
  <si>
    <t>Обоснование расчета</t>
  </si>
  <si>
    <t>К-ты</t>
  </si>
  <si>
    <t>Стоимость в руб.</t>
  </si>
  <si>
    <t>а</t>
  </si>
  <si>
    <t>b</t>
  </si>
  <si>
    <t>Ц(б)2000</t>
  </si>
  <si>
    <t>Расчет стоимости раздела "Дендрология"</t>
  </si>
  <si>
    <t>Итого по проекту дендрологии в базовых ценах</t>
  </si>
  <si>
    <t>Раздел 4</t>
  </si>
  <si>
    <t>Спр(т) =</t>
  </si>
  <si>
    <t>Ц(б)2000х Кпер</t>
  </si>
  <si>
    <t>Раздел 4,</t>
  </si>
  <si>
    <t>Разработка проектных решений и выбор варианта проектирования</t>
  </si>
  <si>
    <t>Разработка проектной</t>
  </si>
  <si>
    <t>документации:</t>
  </si>
  <si>
    <t>п.4</t>
  </si>
  <si>
    <t xml:space="preserve">Размещение въездов-выездов с </t>
  </si>
  <si>
    <t>п.п. 4.1</t>
  </si>
  <si>
    <t>прилегающих и строительных террито-</t>
  </si>
  <si>
    <t>Расстановка дорожных знаков: для</t>
  </si>
  <si>
    <t>п.п. 4.2.2</t>
  </si>
  <si>
    <t>прокладки инженерных коммуникаций и</t>
  </si>
  <si>
    <t>Разработка схемы нанесения дорож-</t>
  </si>
  <si>
    <t>ной разметки:для прокладки инженер-</t>
  </si>
  <si>
    <t>ных коммуникаций и ремонта дорожной</t>
  </si>
  <si>
    <t>п.п. 4.4.2</t>
  </si>
  <si>
    <t>Размещение строительных ограждений</t>
  </si>
  <si>
    <t xml:space="preserve">и оборудования,обеспечивающего </t>
  </si>
  <si>
    <t>безопасные пешеходные пути для</t>
  </si>
  <si>
    <t>п.п. 4.11</t>
  </si>
  <si>
    <t>инженерного обустройства площадных</t>
  </si>
  <si>
    <t>объектов (на 100 п.м.)</t>
  </si>
  <si>
    <t>b=</t>
  </si>
  <si>
    <t>Расчет стоимости раздела "Благоустройство"</t>
  </si>
  <si>
    <t>С пр=Сб(2000)хКкор.</t>
  </si>
  <si>
    <t>м</t>
  </si>
  <si>
    <t>га</t>
  </si>
  <si>
    <t>NN  п/п</t>
  </si>
  <si>
    <t>Раздел 4  п.3</t>
  </si>
  <si>
    <t>ремонта дорожной одежды</t>
  </si>
  <si>
    <t>Итого по проекту благоустройства в базовых ценах</t>
  </si>
  <si>
    <t>Всего стоимость по смете с НДС 18%</t>
  </si>
  <si>
    <t>ЗАКАЗЧИК</t>
  </si>
  <si>
    <t>ПОДРЯДЧИК</t>
  </si>
  <si>
    <t>ОАО "МОЭК"</t>
  </si>
  <si>
    <t>ОАО "МОЭК-Проект"</t>
  </si>
  <si>
    <t>М.В. Чернышов</t>
  </si>
  <si>
    <t>№№ п/п</t>
  </si>
  <si>
    <t>Характеристика предприятия, здания, сооружения или виды работ</t>
  </si>
  <si>
    <t>Едини-ца измер.</t>
  </si>
  <si>
    <t>Объем работ</t>
  </si>
  <si>
    <t>Стоимость работ, руб.</t>
  </si>
  <si>
    <t>Раздел.1: Инженерно-геологические изыскания</t>
  </si>
  <si>
    <t>Протяженность тепловой сети по Техническому заданию</t>
  </si>
  <si>
    <t>м.п.</t>
  </si>
  <si>
    <t>Проектирование подземных инженерных сетей (водоснабжение, теплофикация, канализация и др.)</t>
  </si>
  <si>
    <t>открытая прокладка</t>
  </si>
  <si>
    <t>Таблица 6, п. 1</t>
  </si>
  <si>
    <t xml:space="preserve">То же с учетом выполнения изысканий в неблагоприятный период года (20 октября - 5 мая) </t>
  </si>
  <si>
    <t>п. 6.2.</t>
  </si>
  <si>
    <t>Итого по Разделу 1 в базовых ценах:</t>
  </si>
  <si>
    <t>Итого по Разделу 1  в текущих ценах</t>
  </si>
  <si>
    <t>Раздел 2:Инженерно-экологические изыскания</t>
  </si>
  <si>
    <t>Итого по Разделу 2 в базовых ценах :</t>
  </si>
  <si>
    <t>Итого по Разделу 2  в текущих ценах</t>
  </si>
  <si>
    <t>Итого по смете:</t>
  </si>
  <si>
    <t>Итого по смете с НДС</t>
  </si>
  <si>
    <t>Расчет составил:</t>
  </si>
  <si>
    <t>О.В. Петрова</t>
  </si>
  <si>
    <t>Руководитель</t>
  </si>
  <si>
    <t>Генеральный директор</t>
  </si>
  <si>
    <t>Центра технологических присоединений</t>
  </si>
  <si>
    <t>_____________________Н.В. Леонов</t>
  </si>
  <si>
    <t>№ п/п</t>
  </si>
  <si>
    <t>Наименование работ</t>
  </si>
  <si>
    <t>Базовая            ст-ть</t>
  </si>
  <si>
    <t>Обоснование расчета                                        № поз. МРР 3.2.63-12</t>
  </si>
  <si>
    <t>Кол-во единиц</t>
  </si>
  <si>
    <t>Cтоимость общая, руб</t>
  </si>
  <si>
    <t>Характеристика современного состояния территории</t>
  </si>
  <si>
    <t>Описание современного состояния растительного покрова, почвенного покрова, гео- и гидрогеологических условий</t>
  </si>
  <si>
    <t>Характеристика климатических условий</t>
  </si>
  <si>
    <t>Характеристика фонового загрязнения компонентов окружающей среды</t>
  </si>
  <si>
    <t>Характеристика объекта проектируемого строительства (реконструкции),  функционального назначения - теплосеть</t>
  </si>
  <si>
    <t>км</t>
  </si>
  <si>
    <t>Расчет рассеивания ЗВ (от п.9, 10)</t>
  </si>
  <si>
    <t>измерение</t>
  </si>
  <si>
    <t xml:space="preserve">Анализ результатов натурных замеров и расчетов, выработка рекомендаций и разработка мероприятий </t>
  </si>
  <si>
    <t>Расчет распространения шума на территории, определение зоны акустического дискомфорта</t>
  </si>
  <si>
    <t>Объект</t>
  </si>
  <si>
    <t>Выводы и рекомендации</t>
  </si>
  <si>
    <t>Техническое оформление</t>
  </si>
  <si>
    <t>ИТОГО в базовых ценах</t>
  </si>
  <si>
    <t>Итого стоимость проектных работ:</t>
  </si>
  <si>
    <t>То же с учетом оплаты исходных данных и услуг согласующих организаций</t>
  </si>
  <si>
    <t>Стоимость разработки ТР на объект в базовом уровне цен по состоянию на 01.01.2000 рассчитывается по формуле:</t>
  </si>
  <si>
    <t xml:space="preserve">                                 n</t>
  </si>
  <si>
    <t xml:space="preserve">                С         = БЦ        x      П К    x      К  ,         </t>
  </si>
  <si>
    <t xml:space="preserve">                    тр(2000)       i(2000)       i=1 i                ср</t>
  </si>
  <si>
    <t xml:space="preserve">    где:</t>
  </si>
  <si>
    <t xml:space="preserve">    БЦ        - базовая цена разработки ТР на объект в  уровне цен по состоянию на 01.01.2000 </t>
  </si>
  <si>
    <t>руб.</t>
  </si>
  <si>
    <t>(таблицы 4, 5, 6);</t>
  </si>
  <si>
    <t xml:space="preserve">    К -    коэффициент полноты   содержания   раздела   (определяется расчетным путем</t>
  </si>
  <si>
    <t xml:space="preserve">      ср</t>
  </si>
  <si>
    <t xml:space="preserve"> с учетом состава работ).</t>
  </si>
  <si>
    <t xml:space="preserve">        С        =   С         x         К ,         </t>
  </si>
  <si>
    <t xml:space="preserve">           тр(тек)    тр(2000)           пер</t>
  </si>
  <si>
    <t xml:space="preserve">    С        - стоимость  разработки ТР на объект в текущем уровне цен;</t>
  </si>
  <si>
    <t xml:space="preserve">     тр(тек)</t>
  </si>
  <si>
    <t xml:space="preserve">    К    -    коэффициент пересчета (инфляционного изменения) базовой стоимости  предпроектных,  </t>
  </si>
  <si>
    <t xml:space="preserve">       пер</t>
  </si>
  <si>
    <t xml:space="preserve">проектных  и  других   видов   работ  в проектировании для использования при формировании  </t>
  </si>
  <si>
    <t>№</t>
  </si>
  <si>
    <t>Наименование раздела в составе ТР</t>
  </si>
  <si>
    <t>Доля раздела в общем объеме DV1.i</t>
  </si>
  <si>
    <t>Корректирующий коэффициент Ki</t>
  </si>
  <si>
    <t>Доля раздела в общем объеме после корректировки DV2.i</t>
  </si>
  <si>
    <t>(выполняемые работы)</t>
  </si>
  <si>
    <t>Приемка исходной документации</t>
  </si>
  <si>
    <t>Оформление исходной документации</t>
  </si>
  <si>
    <t>Анализ документации</t>
  </si>
  <si>
    <t>Получение дополнительной информации от организаций (в случае необходимости)</t>
  </si>
  <si>
    <t>Определение плеча перевозки а/т</t>
  </si>
  <si>
    <t>Расчет образования отходов</t>
  </si>
  <si>
    <t>Оформление пояснительной записки</t>
  </si>
  <si>
    <t xml:space="preserve">        С        =   С         x         К       =          </t>
  </si>
  <si>
    <t>То же с учетом договорного коэффициента</t>
  </si>
  <si>
    <t>Стоимость НДС  18%</t>
  </si>
  <si>
    <t>Итого стоимость по объекту с НДС:</t>
  </si>
  <si>
    <t xml:space="preserve"> </t>
  </si>
  <si>
    <t>Сводный  сметный  расчет</t>
  </si>
  <si>
    <t>Наименования  работ</t>
  </si>
  <si>
    <t>№№ смет</t>
  </si>
  <si>
    <t>Стоимость без НДС, руб</t>
  </si>
  <si>
    <t xml:space="preserve">Инженерно-изыскательские работы </t>
  </si>
  <si>
    <t>Инженерно-геологические изыскания, инженерно-экологические изыскания</t>
  </si>
  <si>
    <t>Итого изыскательских работ:</t>
  </si>
  <si>
    <t>Проектные работы</t>
  </si>
  <si>
    <t>Тепловая сеть</t>
  </si>
  <si>
    <t>Охрана окружающей среды</t>
  </si>
  <si>
    <t>Lобщ=</t>
  </si>
  <si>
    <t>С М Е Т А   №2</t>
  </si>
  <si>
    <t xml:space="preserve">С М Е Т А  №1    </t>
  </si>
  <si>
    <t>С М Е Т А №4</t>
  </si>
  <si>
    <t>Разработана на основании Методики опроеделения стоимости проектирования раздела</t>
  </si>
  <si>
    <t>противопожарной защиты и охранной сигнализации,</t>
  </si>
  <si>
    <t>Итого по проекту "Мероприятия по обеспечению пожарной безопасности" в текущих ценах</t>
  </si>
  <si>
    <t>Кинф. - коэфф. инфляции на 4кв. 2014 г. (Письмо Минстроя от 13.11.2014г. №125347-ЮР/08)</t>
  </si>
  <si>
    <t>С М Е Т А   № 5</t>
  </si>
  <si>
    <t>Мероприятия по Пожарной безопасности</t>
  </si>
  <si>
    <t>28800*3,351</t>
  </si>
  <si>
    <t>96508,8*1</t>
  </si>
  <si>
    <t>96508,8*0,18</t>
  </si>
  <si>
    <t>Дистанционный контроль состояния трубопроводов в ППУ изоляции при проектировании теплосети диаметром до 500 мм включительно и протяженностью, п.м.</t>
  </si>
  <si>
    <t>ИТОГО по разделу ТЕПЛОВЫЕ СЕТИ</t>
  </si>
  <si>
    <t>ВСЕГО ПО СМЕТЕ В БАЗОВЫХ ЦЕНАХ</t>
  </si>
  <si>
    <t xml:space="preserve">договорных  цен </t>
  </si>
  <si>
    <t>разработка рабочей документации 60%</t>
  </si>
  <si>
    <t>Итого по Сводному сметному расчету  в базовых ценах</t>
  </si>
  <si>
    <t>в т.ч. изыскательские работы</t>
  </si>
  <si>
    <t>разработка проектной документации 40%</t>
  </si>
  <si>
    <t>Итого по смете в текущих ценах</t>
  </si>
  <si>
    <t>Всего по смете, в т.ч. НДС 18%</t>
  </si>
  <si>
    <t>Пересчет в текущие цены с максимально предельным индексом пересчета</t>
  </si>
  <si>
    <t xml:space="preserve"> изыскательские работы</t>
  </si>
  <si>
    <t>Разработана на основании "Сборника  укрупненных показателей стоимости инженерных изысканий, осуществляемых с привлечением средств бюджета города Москвы МРР-3.1.04-12"</t>
  </si>
  <si>
    <t>Расчет стоим. в базовых ценах на 01.01.2001г.</t>
  </si>
  <si>
    <t>№№ частей, глав, таблиц и пунктов к разд., главе Справочника</t>
  </si>
  <si>
    <t>Раздел. Тепловая сеть.</t>
  </si>
  <si>
    <t>Раздел. Инженерно-изыскательские работы.</t>
  </si>
  <si>
    <t>Раздел. Технологический регламент.</t>
  </si>
  <si>
    <t>Раздел. Мероприятия по обеспечению пожарной безопасности.</t>
  </si>
  <si>
    <t>Система дистанционного контроля тепловых сетей</t>
  </si>
  <si>
    <t>3.5.4.11.  Табл.15, п.2</t>
  </si>
  <si>
    <t>3.5.4.3. Табл.9, п.11</t>
  </si>
  <si>
    <t>Итого проектных работ:</t>
  </si>
  <si>
    <t>ТЕПЛОВЫЕ СЕТИ</t>
  </si>
  <si>
    <t>(табл.3.10.4 п.13)   Ц(б)2000 = а+b*х,  где а=</t>
  </si>
  <si>
    <t>Итого с учетом сбора исходной информации - 2 % от ПИР</t>
  </si>
  <si>
    <t>индекс пересчета</t>
  </si>
  <si>
    <t>С М Е Т А   № 6</t>
  </si>
  <si>
    <t>Раздел. Проект организации дорожного движения.</t>
  </si>
  <si>
    <t>Вид работ</t>
  </si>
  <si>
    <t>Коэффициенты (натуральный показатель)</t>
  </si>
  <si>
    <t>Стоимость руб.</t>
  </si>
  <si>
    <t>Изучение и анализ исходной информации и документации</t>
  </si>
  <si>
    <t>Проведение натурных обследований на 1 га</t>
  </si>
  <si>
    <t>площадь, га</t>
  </si>
  <si>
    <t>Кол-во</t>
  </si>
  <si>
    <t>рий на улично-дорожную сеть (1 въезд-выезд)</t>
  </si>
  <si>
    <t xml:space="preserve">одежды </t>
  </si>
  <si>
    <t>Всего в базовых ценах</t>
  </si>
  <si>
    <t>ИТОГО с учетом оплаты исходных данных и услуг согласующих организаций согласно письма ОАО "МОЭК-ПРОЕКТ" от 28.04.2015г. № МП/07-5443/15</t>
  </si>
  <si>
    <t>Кол-во захваток</t>
  </si>
  <si>
    <t xml:space="preserve">        Категория сложности-III</t>
  </si>
  <si>
    <t>С М Е Т А   № 3</t>
  </si>
  <si>
    <t>по расчету стоимости раздела "Мероприятия по охране окружающей среды"</t>
  </si>
  <si>
    <t>Сбор и анализ архивных и справочных материаллов, результатов инженерных изысканий и натурных исследований</t>
  </si>
  <si>
    <t>3.2. таблица 3 п.5. Проект отдельного объекта</t>
  </si>
  <si>
    <t>Сбор и анализ проектных материаллов</t>
  </si>
  <si>
    <t>3.2. таблица 3 п.9. Проект отдельного объекта</t>
  </si>
  <si>
    <t>Итого</t>
  </si>
  <si>
    <t xml:space="preserve">3.5.1. таблица 6 </t>
  </si>
  <si>
    <t>3.5.2. таблица 7 п.1</t>
  </si>
  <si>
    <t>3.5.2. таблица 7 п.2</t>
  </si>
  <si>
    <t>3.5.2. таблица 7 п.3</t>
  </si>
  <si>
    <t>Охрана и рациональное использование водных ресурсов</t>
  </si>
  <si>
    <t>3.5.4.5. Табл.10, п.1</t>
  </si>
  <si>
    <t>Расчет стока с территории</t>
  </si>
  <si>
    <t xml:space="preserve">3.5.4.6. таблица 11 </t>
  </si>
  <si>
    <t>Охрана атмосферного воздуха. Характеристика проектируемых источников загрязнения атмосферы</t>
  </si>
  <si>
    <t>источник, техн. процесс</t>
  </si>
  <si>
    <t>3.5.4.10. таблица 14</t>
  </si>
  <si>
    <t>Расчет массы выбросов ЗВ от стационарных и передвижных источников (неорганизованные: строительная техника 8 единиц</t>
  </si>
  <si>
    <t>К-во источников (единиц техники)</t>
  </si>
  <si>
    <t>11.1.</t>
  </si>
  <si>
    <t>Источники неорганизованные, (кол-во 4), К-во веществ в каждом 6</t>
  </si>
  <si>
    <t>Итого по расчету массы выбросов ЗВ от неорганизованных ист-в и стационарных источников</t>
  </si>
  <si>
    <t>3.5.4.13. таблица 16 п.1</t>
  </si>
  <si>
    <t>Разработка мероприятий по снижению выбросов ЗВ</t>
  </si>
  <si>
    <t>3.5.4.13. таблица 16 п.2</t>
  </si>
  <si>
    <t>Разработка предложений по ПДВ</t>
  </si>
  <si>
    <t>3.5.4.13. таблица 16 п.3</t>
  </si>
  <si>
    <t>Акустический режим объекта. Натурные замеры уровней шума на территории</t>
  </si>
  <si>
    <t>3.5.4.16. таблица 17, п.1</t>
  </si>
  <si>
    <t>3.5.4.16. таблица 17, п.5</t>
  </si>
  <si>
    <t>Получение акустических характеристик источников шума (расчет по данным измерений или подбор по данным каталогов и справочников)</t>
  </si>
  <si>
    <t>Источник шума (строит. техника)</t>
  </si>
  <si>
    <t>3.5.4.19 таблица 18 п.2</t>
  </si>
  <si>
    <t>3.5.4.19 таблица 18 п.5</t>
  </si>
  <si>
    <t>Расчет объемов и порядок обращения с отходами  Расчет объемов образования ТБО</t>
  </si>
  <si>
    <t>3.5.6.2. таблица 23 п.1</t>
  </si>
  <si>
    <t>Расчет объемов образования промышленных отходов</t>
  </si>
  <si>
    <t>к-во отходов</t>
  </si>
  <si>
    <t>стоимость разделов 3.5.1.-3.5.6.</t>
  </si>
  <si>
    <t>2.5.7.2. Табл.24, п.1</t>
  </si>
  <si>
    <t>ИТОГО с учетом оформления</t>
  </si>
  <si>
    <t>3.5.8.2. таблица 25 п.1</t>
  </si>
  <si>
    <t>Выпуск 5 экз.</t>
  </si>
  <si>
    <t>2.5.8.2. таблица 25 п.2</t>
  </si>
  <si>
    <t xml:space="preserve"> проектные работы</t>
  </si>
  <si>
    <t xml:space="preserve">         i(2000)  (определяется по таблице 3);   </t>
  </si>
  <si>
    <t xml:space="preserve"> код 3.4.</t>
  </si>
  <si>
    <t xml:space="preserve"> код 1.4.</t>
  </si>
  <si>
    <t xml:space="preserve">Кк1-   корректирующий коэф. на уровень сложности (табл. 4) </t>
  </si>
  <si>
    <t>i=1 i</t>
  </si>
  <si>
    <t xml:space="preserve">П К  - произведение  корректирующих  коэффициентов, учитывающих усложняющие факторы </t>
  </si>
  <si>
    <t>n</t>
  </si>
  <si>
    <t>(1 уровень сложности - до 100 кв.м.,Табл.2.4)</t>
  </si>
  <si>
    <t>(2 уровень сложности - от 100 до 500 кв.м.,Табл.2.4)</t>
  </si>
  <si>
    <t>(3 уровень сложности - свыше 500 кв.м.,Табл.2.4)</t>
  </si>
  <si>
    <t>(1 уровень сложности - до 50 кв.м.,Табл.2.11)</t>
  </si>
  <si>
    <t>(2 уровень сложности - от 50 до 200 кв.м.,Табл.2.11)</t>
  </si>
  <si>
    <t>(3 уровень сложности - свыше 200 кв.м.,Табл.2.11)</t>
  </si>
  <si>
    <t>длина теплосети, /100м  х 2</t>
  </si>
  <si>
    <t>1 на 30м</t>
  </si>
  <si>
    <t>жилое</t>
  </si>
  <si>
    <t>Источники неорганизованные, (кол-во 2), К-во веществ в каждом 4</t>
  </si>
  <si>
    <t>Источники неорганизованные, (кол-во 2), К-во веществ в каждом 2</t>
  </si>
  <si>
    <t>Кк2. - корректирующий коэф. на разнородность отходов (табл. 5)  ( от 6 до 9)</t>
  </si>
  <si>
    <t xml:space="preserve"> Стоимость разработки ТР на объект в текущем уровне цен рассчитывается по формуле:</t>
  </si>
  <si>
    <t xml:space="preserve"> Стоимость разработки ТР на объект в базовом уровне цен равна:</t>
  </si>
  <si>
    <t>МРР-3.2.06.08-13</t>
  </si>
  <si>
    <t>Раздел 2. п.2.5.</t>
  </si>
  <si>
    <t>Расчет производится в соответствии со "Сборником базовых цен на проектные работы по организации дорожного движения"
 МРР-3.2.44.03-12, таблица 4.1</t>
  </si>
  <si>
    <r>
      <t xml:space="preserve">К ид - </t>
    </r>
    <r>
      <rPr>
        <sz val="10"/>
        <rFont val="Times New Roman"/>
        <family val="1"/>
        <charset val="204"/>
      </rPr>
      <t>коэфф.(сбор исходной информации) (табл. 5.2)</t>
    </r>
  </si>
  <si>
    <r>
      <t>Благоустройство</t>
    </r>
    <r>
      <rPr>
        <sz val="10"/>
        <rFont val="Times New Roman"/>
        <family val="1"/>
        <charset val="204"/>
      </rPr>
      <t xml:space="preserve">     (Табл. 3.2.1 п.1), га</t>
    </r>
  </si>
  <si>
    <r>
      <t>S</t>
    </r>
    <r>
      <rPr>
        <b/>
        <vertAlign val="subscript"/>
        <sz val="10"/>
        <rFont val="Times New Roman"/>
        <family val="1"/>
        <charset val="204"/>
      </rPr>
      <t>обсл</t>
    </r>
    <r>
      <rPr>
        <b/>
        <sz val="10"/>
        <rFont val="Times New Roman"/>
        <family val="1"/>
        <charset val="204"/>
      </rPr>
      <t xml:space="preserve"> = </t>
    </r>
  </si>
  <si>
    <r>
      <t>м</t>
    </r>
    <r>
      <rPr>
        <b/>
        <vertAlign val="superscript"/>
        <sz val="10"/>
        <rFont val="Times New Roman"/>
        <family val="1"/>
        <charset val="204"/>
      </rPr>
      <t>2</t>
    </r>
  </si>
  <si>
    <r>
      <t xml:space="preserve">К дог - </t>
    </r>
    <r>
      <rPr>
        <sz val="10"/>
        <rFont val="Times New Roman"/>
        <family val="1"/>
        <charset val="204"/>
      </rPr>
      <t>коэффициент договорной</t>
    </r>
  </si>
  <si>
    <t>4.4</t>
  </si>
  <si>
    <t>Размещение нерегулируемых пешеходных переходов (1 переход)</t>
  </si>
  <si>
    <t>п.п. 4.8.</t>
  </si>
  <si>
    <t>11.2.</t>
  </si>
  <si>
    <t>11.3.</t>
  </si>
  <si>
    <t>Разработана на основании "Сборника базовых цен на проектные работы для строительства</t>
  </si>
  <si>
    <t>осуществляемые с привлечением средств бюджета г. Москвы МРР-3.2.06.08-13"</t>
  </si>
  <si>
    <t>Теплосеть :           L=</t>
  </si>
  <si>
    <t>Максимально предельный индекс пересчета на изыскательские работы на 3 квартал 2015г. (Письмо Минстроя РФ №25760-ЮР/08 от 13.08.2015г.)</t>
  </si>
  <si>
    <t>Сборник базовых цен на работы по разработке дендропланов, перечетных ведомостей, проектов пересадки зеленых насаждений и на работы по подбору участков компенсационного озеленения, осуществляемые с привлечением средств бюджета города Москвы МРР-3.2.73-12</t>
  </si>
  <si>
    <t>Базовая стоимость разработки проектной документации ("П"), тыс.руб. (в ценах на 01.01.2000)</t>
  </si>
  <si>
    <t>Базовая цена разработки раздела "Мероприятия по обеспечению пожарной безопасности", тыс.руб.</t>
  </si>
  <si>
    <t xml:space="preserve">до 50 </t>
  </si>
  <si>
    <t xml:space="preserve"> до 100 </t>
  </si>
  <si>
    <t xml:space="preserve">до 200 </t>
  </si>
  <si>
    <t xml:space="preserve">до 500 </t>
  </si>
  <si>
    <t>осуществляемых с привлечением средств бюджета г. Москвы  МРР- 3.2.79.02-14</t>
  </si>
  <si>
    <t xml:space="preserve">до 1000 </t>
  </si>
  <si>
    <t xml:space="preserve">до 2000 </t>
  </si>
  <si>
    <t xml:space="preserve">до 3000 </t>
  </si>
  <si>
    <t>Стоимость разработки проектной документации ("П") в базовых ценах 2000 г.</t>
  </si>
  <si>
    <t xml:space="preserve">свыше 3000 </t>
  </si>
  <si>
    <t>Базовая стоимость разработки проектной документации   (табл. 3.3, п.2)</t>
  </si>
  <si>
    <t xml:space="preserve">
1. до 50 2,5
2. до 100 4,5
3. до 200 8,0
4. до 500 16,5
5. до 1000 23,0
6. до 2000 34,0
7. до 3000 42,0
8. свыше 3000 55,7</t>
  </si>
  <si>
    <t xml:space="preserve">
1. до 50 2,5
2. до 100 4,5
3. до 200 8,0
4. до 500 16,5
5. до 1000 23,0
6. до 2000 34,0
7. до 3000 42,0
8. свыше 3000 55,8</t>
  </si>
  <si>
    <t xml:space="preserve">
1. до 50 2,5
2. до 100 4,5
3. до 200 8,0
4. до 500 16,5
5. до 1000 23,0
6. до 2000 34,0
7. до 3000 42,0
8. свыше 3000 55,9</t>
  </si>
  <si>
    <t xml:space="preserve">
1. до 50 2,5
2. до 100 4,5
3. до 200 8,0
4. до 500 16,5
5. до 1000 23,0
6. до 2000 34,0
7. до 3000 42,0
8. свыше 3000 55,10</t>
  </si>
  <si>
    <t xml:space="preserve">
1. до 50 2,5
2. до 100 4,5
3. до 200 8,0
4. до 500 16,5
5. до 1000 23,0
6. до 2000 34,0
7. до 3000 42,0
8. свыше 3000 55,11</t>
  </si>
  <si>
    <r>
      <t>"</t>
    </r>
    <r>
      <rPr>
        <b/>
        <sz val="10"/>
        <rFont val="Times New Roman"/>
        <family val="1"/>
        <charset val="204"/>
      </rPr>
      <t>Мероприятия по обеспечению пожарной безопасности</t>
    </r>
    <r>
      <rPr>
        <sz val="10"/>
        <rFont val="Times New Roman"/>
        <family val="1"/>
        <charset val="204"/>
      </rPr>
      <t xml:space="preserve">" и стоимости проектирования систем </t>
    </r>
  </si>
  <si>
    <r>
      <t xml:space="preserve">Кс. - </t>
    </r>
    <r>
      <rPr>
        <sz val="10"/>
        <rFont val="Times New Roman"/>
        <family val="1"/>
        <charset val="204"/>
      </rPr>
      <t>коэфф. на состав работ (Табл. 5)</t>
    </r>
  </si>
  <si>
    <r>
      <t>Кинф. -</t>
    </r>
    <r>
      <rPr>
        <sz val="10"/>
        <rFont val="Times New Roman"/>
        <family val="1"/>
        <charset val="204"/>
      </rPr>
      <t>коэфф. инфляции на 1кв. 2015 г.  (Распоряжение ДЭПР г.Москвы от 05.03.13.г.                 № 8-Р)</t>
    </r>
  </si>
  <si>
    <r>
      <t xml:space="preserve">Распоряжение ОАО "МОЭК"  № </t>
    </r>
    <r>
      <rPr>
        <b/>
        <sz val="10"/>
        <rFont val="Times New Roman"/>
        <family val="1"/>
        <charset val="204"/>
      </rPr>
      <t xml:space="preserve">Р-488/13 </t>
    </r>
    <r>
      <rPr>
        <sz val="10"/>
        <rFont val="Times New Roman"/>
        <family val="1"/>
        <charset val="204"/>
      </rPr>
      <t>от 24.07.2013 г</t>
    </r>
  </si>
  <si>
    <r>
      <t>Сборник базовых цен для определения стоимости работ по экологическому сопровождению проектно-инвестиционной деятельности и стоимости разработки проектов организации санитарно-защитных зон предприятия, осуществляемых с привлечением средств бюджета города Москвы</t>
    </r>
    <r>
      <rPr>
        <b/>
        <sz val="10"/>
        <rFont val="Times New Roman"/>
        <family val="1"/>
        <charset val="204"/>
      </rPr>
      <t xml:space="preserve"> 
МРР-3.2.63-12</t>
    </r>
  </si>
  <si>
    <r>
      <t xml:space="preserve">Расчет произведен в соответствии с "Рекомендациями по </t>
    </r>
    <r>
      <rPr>
        <b/>
        <sz val="10"/>
        <rFont val="Times New Roman"/>
        <family val="1"/>
        <charset val="204"/>
      </rPr>
      <t>расчету стоимости разработки технологических регламентов процесса обращения с отходами строительства и сноса</t>
    </r>
    <r>
      <rPr>
        <sz val="10"/>
        <rFont val="Times New Roman"/>
        <family val="1"/>
        <charset val="204"/>
      </rPr>
      <t>"  
 МРР - 3.2.45.03-13</t>
    </r>
  </si>
  <si>
    <r>
      <t>К</t>
    </r>
    <r>
      <rPr>
        <vertAlign val="subscript"/>
        <sz val="10"/>
        <rFont val="Times New Roman"/>
        <family val="1"/>
        <charset val="204"/>
      </rPr>
      <t>ср</t>
    </r>
    <r>
      <rPr>
        <sz val="10"/>
        <rFont val="Times New Roman"/>
        <family val="1"/>
        <charset val="204"/>
      </rPr>
      <t xml:space="preserve"> = 0,95 – коэффициент полноты содержания раздела - определяет объем выполняемых Работ.</t>
    </r>
  </si>
  <si>
    <r>
      <t>К</t>
    </r>
    <r>
      <rPr>
        <b/>
        <vertAlign val="subscript"/>
        <sz val="10"/>
        <rFont val="Times New Roman"/>
        <family val="1"/>
        <charset val="204"/>
      </rPr>
      <t>ср</t>
    </r>
  </si>
  <si>
    <r>
      <t>"</t>
    </r>
    <r>
      <rPr>
        <sz val="10"/>
        <rFont val="Times New Roman"/>
        <family val="1"/>
        <charset val="204"/>
      </rPr>
      <t xml:space="preserve"> = </t>
    </r>
    <r>
      <rPr>
        <sz val="10"/>
        <color indexed="9"/>
        <rFont val="Times New Roman"/>
        <family val="1"/>
        <charset val="204"/>
      </rPr>
      <t>"</t>
    </r>
  </si>
  <si>
    <t>NN п/п</t>
  </si>
  <si>
    <t xml:space="preserve"> Наименование работ</t>
  </si>
  <si>
    <t>Коэфф</t>
  </si>
  <si>
    <t>Стоимость ПИР в базовых ценах 2000 г. (по предварительной смете)</t>
  </si>
  <si>
    <t>Итого ПИР в базовых ценах с учетом понижающего коэффициента</t>
  </si>
  <si>
    <t>Распоряжение ОАО "МОЭК"  № Р-386/9 от 09.10.2009 г</t>
  </si>
  <si>
    <t>ИТОГО ПИР в базовых ценах 1998 г.</t>
  </si>
  <si>
    <t>Кпер- коэффициент пересчета  Ц(1998) к Ц(2000) Протокол №МС-4-07 от 26.04.2007 г.</t>
  </si>
  <si>
    <t>Итого стоимость согласования в базовых ценах 2000 г.</t>
  </si>
  <si>
    <t xml:space="preserve">на  выполнение инженерно - геодезических изысканий </t>
  </si>
  <si>
    <t>Итого по Разделу в текущих ценах</t>
  </si>
  <si>
    <t>То же с учетом тендерного снижения   %</t>
  </si>
  <si>
    <t>Инженерно-геодезические изыскания</t>
  </si>
  <si>
    <t>Оплата согласований</t>
  </si>
  <si>
    <t>287966,15*1</t>
  </si>
  <si>
    <t>С М Е Т А  № 6</t>
  </si>
  <si>
    <t>С М Е Т А   № 4</t>
  </si>
  <si>
    <t>Определение мест временного хранения отходов, составление карты-схемы</t>
  </si>
  <si>
    <t>Порядок обращения с отходами разных классов</t>
  </si>
  <si>
    <t>3.5.6.2. таблица 23 п.2</t>
  </si>
  <si>
    <r>
      <t xml:space="preserve">Разработана на основании "Рекомендаций по определению стоимости работ, связанных с согласование предпроектной и проектной документации для строительства в г. Москве" </t>
    </r>
    <r>
      <rPr>
        <b/>
        <sz val="10"/>
        <rFont val="Times New Roman"/>
        <family val="1"/>
        <charset val="204"/>
      </rPr>
      <t xml:space="preserve"> МРР- 3.2.09.02-00</t>
    </r>
  </si>
  <si>
    <t>на проведение согласования от стоимости ПИР Табл.1</t>
  </si>
  <si>
    <r>
      <t xml:space="preserve">Составление заключения по составу инвентаризационного плана </t>
    </r>
    <r>
      <rPr>
        <sz val="10"/>
        <rFont val="Times New Roman"/>
        <family val="1"/>
        <charset val="204"/>
      </rPr>
      <t>(Таблица 3.1)</t>
    </r>
  </si>
  <si>
    <r>
      <t>Обследование участка для разработки дендроплана и составления перечетной ведомости</t>
    </r>
    <r>
      <rPr>
        <sz val="10"/>
        <rFont val="Times New Roman"/>
        <family val="1"/>
        <charset val="204"/>
      </rPr>
      <t xml:space="preserve"> (Таблица 3.2)</t>
    </r>
  </si>
  <si>
    <r>
      <t xml:space="preserve">Разработка рекомендаций по уточнению проектных решений в результате обследования участка </t>
    </r>
    <r>
      <rPr>
        <sz val="10"/>
        <rFont val="Times New Roman"/>
        <family val="1"/>
        <charset val="204"/>
      </rPr>
      <t xml:space="preserve"> (Таблица 3.3)</t>
    </r>
  </si>
  <si>
    <r>
      <t xml:space="preserve">Разработка дендроплана </t>
    </r>
    <r>
      <rPr>
        <sz val="10"/>
        <rFont val="Times New Roman"/>
        <family val="1"/>
        <charset val="204"/>
      </rPr>
      <t>(Таблица 3.4)</t>
    </r>
  </si>
  <si>
    <r>
      <t xml:space="preserve">Составление перечетной ведомости    </t>
    </r>
    <r>
      <rPr>
        <sz val="10"/>
        <rFont val="Times New Roman"/>
        <family val="1"/>
        <charset val="204"/>
      </rPr>
      <t>(Таблица 3.5)</t>
    </r>
  </si>
  <si>
    <r>
      <t xml:space="preserve">Кинф. - </t>
    </r>
    <r>
      <rPr>
        <sz val="10"/>
        <rFont val="Times New Roman"/>
        <family val="1"/>
        <charset val="204"/>
      </rPr>
      <t>коэфф. инфляции на</t>
    </r>
    <r>
      <rPr>
        <b/>
        <sz val="10"/>
        <rFont val="Times New Roman"/>
        <family val="1"/>
        <charset val="204"/>
      </rPr>
      <t xml:space="preserve"> 4кв. 2015 г.</t>
    </r>
    <r>
      <rPr>
        <sz val="10"/>
        <rFont val="Times New Roman"/>
        <family val="1"/>
        <charset val="204"/>
      </rPr>
      <t xml:space="preserve"> (Распоряжение ДЭПР г.Москвы №8-Р от 05.03.2013г)</t>
    </r>
  </si>
  <si>
    <t>Теплосеть до Ду150 в ППУ-ПЭ</t>
  </si>
  <si>
    <t>3.5.6.2. таблица 23 п.3 прим. п. 3</t>
  </si>
  <si>
    <t xml:space="preserve">3.5.6.2. таблица 23 п.4 прим. п. 3 </t>
  </si>
  <si>
    <t>в монолитном непроходном канале</t>
  </si>
  <si>
    <t>(табл.3.10.4 п.12а)  Ц(б)2000 = а,  где а=</t>
  </si>
  <si>
    <t>Максимально предельный индекс пересчета на проектные работы на 1 квартал 2016 г.(Распоряжение департамента Москвы №56-Р от 31.12.2014г.)</t>
  </si>
  <si>
    <t>Теплосеть (Байпас) :           L=</t>
  </si>
  <si>
    <t>(табл.3.10.4 п.4)   Ц(б)2000 = а+b*х,  где а=</t>
  </si>
  <si>
    <t>Тепловая камера:
                                        S=</t>
  </si>
  <si>
    <t>Количество камер</t>
  </si>
  <si>
    <t>(табл.3.10.5 п.3)    Ц(б)2000 = 
а+b*х,  где а=</t>
  </si>
  <si>
    <r>
      <t>Ккор</t>
    </r>
    <r>
      <rPr>
        <sz val="10"/>
        <rFont val="Times New Roman"/>
        <family val="1"/>
        <charset val="204"/>
      </rPr>
      <t xml:space="preserve"> - проектирование байпаса (табл.3.10.4 прим. п.5)</t>
    </r>
  </si>
  <si>
    <r>
      <t xml:space="preserve">К1 </t>
    </r>
    <r>
      <rPr>
        <sz val="10"/>
        <rFont val="Times New Roman"/>
        <family val="1"/>
        <charset val="204"/>
      </rPr>
      <t>- ППУ изоляция (табл.3.10.4 прим.п.6)</t>
    </r>
  </si>
  <si>
    <t>(табл.3.10.4 п.1)   Ц(б)2000 = а+b*х,  где а=</t>
  </si>
  <si>
    <t>Тепловая камера</t>
  </si>
  <si>
    <t>строительная часть 100%</t>
  </si>
  <si>
    <t>Тепловая камера : 
                                        S=</t>
  </si>
  <si>
    <t>(табл.3.10.5 п.4)    Ц(б)2000 = 
а+b*х,  где а=</t>
  </si>
  <si>
    <t>технологическая часть 100%</t>
  </si>
  <si>
    <t>Узел управления для обслуживания шаровых кранов (ответвление) :</t>
  </si>
  <si>
    <t>2 Ду 150 мм</t>
  </si>
  <si>
    <t xml:space="preserve">бесканально </t>
  </si>
  <si>
    <t>Сборная 3,2*3,2*2,0м</t>
  </si>
  <si>
    <r>
      <t xml:space="preserve">К2 </t>
    </r>
    <r>
      <rPr>
        <sz val="10"/>
        <rFont val="Times New Roman"/>
        <family val="1"/>
        <charset val="204"/>
      </rPr>
      <t>- монолитная ж/б плита (раздел 3.10 п.8)</t>
    </r>
  </si>
  <si>
    <r>
      <t xml:space="preserve">К3 - </t>
    </r>
    <r>
      <rPr>
        <sz val="10"/>
        <rFont val="Times New Roman"/>
        <family val="1"/>
        <charset val="204"/>
      </rPr>
      <t>(табл.3.10.4 прим.п.16)</t>
    </r>
  </si>
  <si>
    <r>
      <t xml:space="preserve">Kmax=2  </t>
    </r>
    <r>
      <rPr>
        <sz val="10"/>
        <rFont val="Times New Roman"/>
        <family val="1"/>
        <charset val="204"/>
      </rPr>
      <t>- максимальное значение коэффициента согласно раздел 2 п.2.1</t>
    </r>
  </si>
  <si>
    <t>Монолитная 4,2*4,6*2,0м</t>
  </si>
  <si>
    <t>Монтаж Байпас  до Ду150</t>
  </si>
  <si>
    <t>2 Ду 100мм</t>
  </si>
  <si>
    <t>от "_____"   ______________________ 2016 г.</t>
  </si>
  <si>
    <t>Приложение № 2</t>
  </si>
  <si>
    <t>к договору подряда № _______________</t>
  </si>
  <si>
    <t>на разработку проектной документации и рабочей документации на строительство тепловой сети для подключения к системам теплоснабжения ПАО «МОЭК» объекта
, расположенного по адресу: __________________________________</t>
  </si>
  <si>
    <t xml:space="preserve">Составил:     ______________ </t>
  </si>
  <si>
    <t xml:space="preserve">Проверил:          _____________  </t>
  </si>
  <si>
    <t>______________________/__________/</t>
  </si>
  <si>
    <t>Составил:  ______________ /_______/</t>
  </si>
  <si>
    <t>Проверил:          _____________  /________/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</si>
</sst>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_-* #,##0.00_р_._-;\-* #,##0.00_р_._-;_-* &quot;-&quot;??_р_._-;_-@_-"/>
    <numFmt numFmtId="165" formatCode="_(* #,##0.00_);_(* \(#,##0.00\);_(* &quot;-&quot;??_);_(@_)"/>
    <numFmt numFmtId="166" formatCode="0.000"/>
    <numFmt numFmtId="167" formatCode="0.0"/>
    <numFmt numFmtId="168" formatCode="#,##0.0"/>
    <numFmt numFmtId="169" formatCode="#,##0.000"/>
    <numFmt numFmtId="170" formatCode="#,##0.0000"/>
    <numFmt numFmtId="171" formatCode="0.0000"/>
  </numFmts>
  <fonts count="47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Helv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1"/>
      <name val="Arial"/>
      <family val="2"/>
      <charset val="204"/>
    </font>
    <font>
      <b/>
      <i/>
      <sz val="11"/>
      <name val="Times New Roman"/>
      <family val="1"/>
      <charset val="204"/>
    </font>
    <font>
      <b/>
      <sz val="11"/>
      <color indexed="10"/>
      <name val="Times New Roman"/>
      <family val="1"/>
      <charset val="204"/>
    </font>
    <font>
      <b/>
      <sz val="11"/>
      <name val="Times New Roman Cyr"/>
      <charset val="204"/>
    </font>
    <font>
      <b/>
      <sz val="11"/>
      <color indexed="10"/>
      <name val="Arial"/>
      <family val="2"/>
      <charset val="204"/>
    </font>
    <font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 Cyr"/>
      <family val="1"/>
      <charset val="204"/>
    </font>
    <font>
      <b/>
      <vertAlign val="subscript"/>
      <sz val="10"/>
      <name val="Times New Roman"/>
      <family val="1"/>
      <charset val="204"/>
    </font>
    <font>
      <b/>
      <vertAlign val="superscript"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8"/>
      <color theme="1"/>
      <name val="Arial"/>
      <family val="2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rgb="FF0000FF"/>
      <name val="Times New Roman"/>
      <family val="1"/>
      <charset val="204"/>
    </font>
    <font>
      <b/>
      <sz val="10"/>
      <color rgb="FF0000FF"/>
      <name val="Times New Roman"/>
      <family val="1"/>
      <charset val="204"/>
    </font>
    <font>
      <sz val="10"/>
      <color indexed="12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sz val="10"/>
      <color indexed="9"/>
      <name val="Times New Roman"/>
      <family val="1"/>
      <charset val="204"/>
    </font>
    <font>
      <b/>
      <sz val="10"/>
      <name val="Times New Roman Cyr"/>
      <charset val="204"/>
    </font>
    <font>
      <b/>
      <sz val="10"/>
      <color rgb="FFFF0000"/>
      <name val="Arial Cyr"/>
      <charset val="204"/>
    </font>
    <font>
      <sz val="10"/>
      <name val="Times New Roman Cyr"/>
      <charset val="204"/>
    </font>
    <font>
      <b/>
      <sz val="10"/>
      <color indexed="10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vertAlign val="subscript"/>
      <sz val="10"/>
      <name val="Times New Roman"/>
      <family val="1"/>
      <charset val="204"/>
    </font>
    <font>
      <b/>
      <sz val="10"/>
      <color theme="0"/>
      <name val="Times New Roman"/>
      <family val="1"/>
      <charset val="204"/>
    </font>
    <font>
      <u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i/>
      <sz val="10"/>
      <name val="Times New Roman"/>
      <family val="1"/>
      <charset val="204"/>
    </font>
    <font>
      <u/>
      <sz val="10"/>
      <color indexed="12"/>
      <name val="Arial"/>
      <family val="2"/>
      <charset val="204"/>
    </font>
    <font>
      <sz val="11"/>
      <name val="Times New Roman"/>
      <family val="1"/>
    </font>
    <font>
      <b/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6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7">
    <xf numFmtId="0" fontId="0" fillId="0" borderId="0"/>
    <xf numFmtId="0" fontId="6" fillId="0" borderId="0"/>
    <xf numFmtId="0" fontId="6" fillId="0" borderId="0"/>
    <xf numFmtId="0" fontId="23" fillId="0" borderId="1">
      <alignment horizontal="left" vertical="center"/>
    </xf>
    <xf numFmtId="0" fontId="23" fillId="0" borderId="2">
      <alignment horizontal="right" vertical="center"/>
    </xf>
    <xf numFmtId="0" fontId="10" fillId="0" borderId="0"/>
    <xf numFmtId="0" fontId="9" fillId="0" borderId="0"/>
    <xf numFmtId="0" fontId="10" fillId="0" borderId="0"/>
    <xf numFmtId="0" fontId="9" fillId="0" borderId="0"/>
    <xf numFmtId="0" fontId="22" fillId="0" borderId="0"/>
    <xf numFmtId="0" fontId="9" fillId="0" borderId="0"/>
    <xf numFmtId="0" fontId="5" fillId="0" borderId="0"/>
    <xf numFmtId="0" fontId="6" fillId="0" borderId="0"/>
    <xf numFmtId="9" fontId="9" fillId="0" borderId="0" applyFont="0" applyFill="0" applyBorder="0" applyAlignment="0" applyProtection="0"/>
    <xf numFmtId="0" fontId="6" fillId="0" borderId="0"/>
    <xf numFmtId="165" fontId="10" fillId="0" borderId="0" applyFont="0" applyFill="0" applyBorder="0" applyAlignment="0" applyProtection="0"/>
    <xf numFmtId="0" fontId="4" fillId="0" borderId="0"/>
    <xf numFmtId="0" fontId="5" fillId="0" borderId="0"/>
    <xf numFmtId="0" fontId="5" fillId="0" borderId="0"/>
    <xf numFmtId="0" fontId="3" fillId="0" borderId="0"/>
    <xf numFmtId="9" fontId="5" fillId="0" borderId="0" applyFont="0" applyFill="0" applyBorder="0" applyAlignment="0" applyProtection="0"/>
    <xf numFmtId="0" fontId="5" fillId="0" borderId="0"/>
    <xf numFmtId="0" fontId="2" fillId="0" borderId="0"/>
    <xf numFmtId="0" fontId="42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" fillId="0" borderId="0"/>
    <xf numFmtId="0" fontId="5" fillId="0" borderId="0"/>
  </cellStyleXfs>
  <cellXfs count="804">
    <xf numFmtId="0" fontId="0" fillId="0" borderId="0" xfId="0"/>
    <xf numFmtId="0" fontId="7" fillId="0" borderId="0" xfId="14" applyFont="1" applyFill="1" applyBorder="1" applyAlignment="1" applyProtection="1">
      <alignment vertical="center"/>
      <protection locked="0"/>
    </xf>
    <xf numFmtId="0" fontId="7" fillId="0" borderId="0" xfId="5" applyFont="1" applyBorder="1" applyAlignment="1" applyProtection="1">
      <alignment horizontal="left" vertical="center"/>
      <protection locked="0"/>
    </xf>
    <xf numFmtId="0" fontId="7" fillId="0" borderId="0" xfId="5" applyFont="1" applyAlignment="1">
      <alignment horizontal="center" vertical="center"/>
    </xf>
    <xf numFmtId="2" fontId="7" fillId="0" borderId="0" xfId="5" applyNumberFormat="1" applyFont="1" applyBorder="1" applyAlignment="1" applyProtection="1">
      <alignment horizontal="center" vertical="center"/>
      <protection locked="0"/>
    </xf>
    <xf numFmtId="0" fontId="7" fillId="0" borderId="0" xfId="0" applyFont="1" applyFill="1" applyBorder="1" applyAlignment="1" applyProtection="1">
      <alignment vertical="center"/>
      <protection locked="0"/>
    </xf>
    <xf numFmtId="4" fontId="7" fillId="0" borderId="0" xfId="0" applyNumberFormat="1" applyFont="1" applyFill="1" applyBorder="1" applyAlignment="1" applyProtection="1">
      <alignment vertical="center"/>
      <protection locked="0"/>
    </xf>
    <xf numFmtId="2" fontId="7" fillId="0" borderId="0" xfId="0" applyNumberFormat="1" applyFont="1" applyFill="1" applyBorder="1" applyAlignment="1" applyProtection="1">
      <alignment horizontal="center" vertical="center"/>
      <protection locked="0"/>
    </xf>
    <xf numFmtId="0" fontId="8" fillId="0" borderId="0" xfId="0" applyFont="1" applyFill="1" applyBorder="1" applyAlignment="1" applyProtection="1">
      <alignment vertical="center" wrapText="1"/>
      <protection locked="0"/>
    </xf>
    <xf numFmtId="4" fontId="7" fillId="0" borderId="0" xfId="0" applyNumberFormat="1" applyFont="1" applyFill="1" applyBorder="1" applyAlignment="1" applyProtection="1">
      <alignment horizontal="center" vertical="center"/>
      <protection locked="0"/>
    </xf>
    <xf numFmtId="0" fontId="7" fillId="0" borderId="0" xfId="14" applyFont="1" applyBorder="1" applyAlignment="1" applyProtection="1">
      <alignment vertical="center"/>
      <protection locked="0"/>
    </xf>
    <xf numFmtId="0" fontId="24" fillId="0" borderId="0" xfId="0" applyFont="1" applyAlignment="1">
      <alignment wrapText="1"/>
    </xf>
    <xf numFmtId="4" fontId="24" fillId="0" borderId="3" xfId="4" applyNumberFormat="1" applyFont="1" applyBorder="1" applyAlignment="1">
      <alignment horizontal="right" vertical="center" wrapText="1"/>
    </xf>
    <xf numFmtId="164" fontId="13" fillId="0" borderId="0" xfId="5" applyNumberFormat="1" applyFont="1"/>
    <xf numFmtId="164" fontId="7" fillId="0" borderId="0" xfId="5" applyNumberFormat="1" applyFont="1"/>
    <xf numFmtId="165" fontId="7" fillId="0" borderId="0" xfId="5" applyNumberFormat="1" applyFont="1"/>
    <xf numFmtId="0" fontId="7" fillId="0" borderId="0" xfId="5" applyFont="1"/>
    <xf numFmtId="0" fontId="25" fillId="0" borderId="3" xfId="3" quotePrefix="1" applyFont="1" applyBorder="1" applyAlignment="1">
      <alignment horizontal="center" vertical="center" wrapText="1"/>
    </xf>
    <xf numFmtId="165" fontId="7" fillId="0" borderId="3" xfId="15" applyFont="1" applyBorder="1" applyAlignment="1">
      <alignment horizontal="center" vertical="center" wrapText="1"/>
    </xf>
    <xf numFmtId="4" fontId="25" fillId="0" borderId="3" xfId="4" applyNumberFormat="1" applyFont="1" applyBorder="1" applyAlignment="1">
      <alignment horizontal="right" vertical="center" wrapText="1"/>
    </xf>
    <xf numFmtId="0" fontId="7" fillId="0" borderId="3" xfId="5" applyFont="1" applyBorder="1" applyAlignment="1">
      <alignment horizontal="center" vertical="center" wrapText="1"/>
    </xf>
    <xf numFmtId="165" fontId="8" fillId="0" borderId="3" xfId="15" applyFont="1" applyBorder="1" applyAlignment="1">
      <alignment horizontal="center" vertical="center" wrapText="1"/>
    </xf>
    <xf numFmtId="0" fontId="8" fillId="3" borderId="3" xfId="5" applyFont="1" applyFill="1" applyBorder="1" applyAlignment="1">
      <alignment horizontal="center" vertical="center" wrapText="1"/>
    </xf>
    <xf numFmtId="0" fontId="26" fillId="0" borderId="0" xfId="0" applyFont="1" applyAlignment="1">
      <alignment wrapText="1"/>
    </xf>
    <xf numFmtId="0" fontId="26" fillId="0" borderId="22" xfId="0" applyFont="1" applyBorder="1" applyAlignment="1">
      <alignment horizontal="center" vertical="center" wrapText="1"/>
    </xf>
    <xf numFmtId="0" fontId="26" fillId="0" borderId="22" xfId="0" applyFont="1" applyBorder="1" applyAlignment="1"/>
    <xf numFmtId="0" fontId="11" fillId="0" borderId="0" xfId="5" applyFont="1"/>
    <xf numFmtId="0" fontId="7" fillId="0" borderId="0" xfId="5" applyFont="1" applyBorder="1" applyAlignment="1" applyProtection="1">
      <alignment vertical="center"/>
      <protection locked="0"/>
    </xf>
    <xf numFmtId="2" fontId="7" fillId="0" borderId="0" xfId="12" applyNumberFormat="1" applyFont="1" applyFill="1" applyBorder="1" applyAlignment="1" applyProtection="1">
      <alignment horizontal="left" vertical="center"/>
      <protection locked="0"/>
    </xf>
    <xf numFmtId="0" fontId="7" fillId="0" borderId="0" xfId="5" applyFont="1" applyAlignment="1">
      <alignment horizontal="left"/>
    </xf>
    <xf numFmtId="2" fontId="8" fillId="0" borderId="0" xfId="14" applyNumberFormat="1" applyFont="1" applyFill="1" applyBorder="1" applyAlignment="1" applyProtection="1">
      <alignment horizontal="left" vertical="center"/>
      <protection locked="0"/>
    </xf>
    <xf numFmtId="2" fontId="8" fillId="0" borderId="0" xfId="14" applyNumberFormat="1" applyFont="1" applyFill="1" applyBorder="1" applyAlignment="1" applyProtection="1">
      <alignment horizontal="center" vertical="center"/>
      <protection locked="0"/>
    </xf>
    <xf numFmtId="0" fontId="13" fillId="0" borderId="0" xfId="5" applyFont="1"/>
    <xf numFmtId="2" fontId="7" fillId="0" borderId="0" xfId="14" applyNumberFormat="1" applyFont="1" applyFill="1" applyBorder="1" applyAlignment="1" applyProtection="1">
      <alignment horizontal="left" vertical="center"/>
      <protection locked="0"/>
    </xf>
    <xf numFmtId="2" fontId="7" fillId="0" borderId="0" xfId="5" applyNumberFormat="1" applyFont="1" applyBorder="1" applyAlignment="1" applyProtection="1">
      <alignment horizontal="left" vertical="center" wrapText="1"/>
      <protection locked="0"/>
    </xf>
    <xf numFmtId="0" fontId="13" fillId="0" borderId="0" xfId="12" applyFont="1" applyBorder="1" applyAlignment="1" applyProtection="1">
      <alignment vertical="center"/>
      <protection locked="0"/>
    </xf>
    <xf numFmtId="0" fontId="7" fillId="0" borderId="0" xfId="12" applyFont="1" applyBorder="1" applyAlignment="1" applyProtection="1">
      <alignment vertical="center"/>
      <protection locked="0"/>
    </xf>
    <xf numFmtId="2" fontId="12" fillId="0" borderId="0" xfId="12" applyNumberFormat="1" applyFont="1" applyBorder="1" applyAlignment="1" applyProtection="1">
      <alignment horizontal="center" vertical="center" wrapText="1"/>
      <protection locked="0"/>
    </xf>
    <xf numFmtId="0" fontId="12" fillId="0" borderId="0" xfId="12" applyFont="1" applyBorder="1" applyAlignment="1" applyProtection="1">
      <alignment horizontal="center" vertical="center" wrapText="1"/>
      <protection locked="0"/>
    </xf>
    <xf numFmtId="0" fontId="7" fillId="0" borderId="3" xfId="5" applyFont="1" applyBorder="1" applyAlignment="1">
      <alignment vertical="center" wrapText="1"/>
    </xf>
    <xf numFmtId="165" fontId="7" fillId="0" borderId="3" xfId="15" applyFont="1" applyBorder="1" applyAlignment="1" applyProtection="1">
      <alignment vertical="center"/>
      <protection locked="0"/>
    </xf>
    <xf numFmtId="4" fontId="7" fillId="0" borderId="0" xfId="5" applyNumberFormat="1" applyFont="1" applyAlignment="1">
      <alignment horizontal="right"/>
    </xf>
    <xf numFmtId="0" fontId="7" fillId="0" borderId="0" xfId="5" applyFont="1" applyAlignment="1">
      <alignment horizontal="right"/>
    </xf>
    <xf numFmtId="164" fontId="7" fillId="0" borderId="0" xfId="5" applyNumberFormat="1" applyFont="1" applyAlignment="1">
      <alignment horizontal="right"/>
    </xf>
    <xf numFmtId="0" fontId="7" fillId="0" borderId="3" xfId="5" applyFont="1" applyBorder="1" applyAlignment="1">
      <alignment horizontal="center"/>
    </xf>
    <xf numFmtId="0" fontId="8" fillId="0" borderId="3" xfId="5" applyFont="1" applyBorder="1" applyAlignment="1"/>
    <xf numFmtId="165" fontId="8" fillId="0" borderId="3" xfId="5" applyNumberFormat="1" applyFont="1" applyBorder="1" applyAlignment="1"/>
    <xf numFmtId="165" fontId="8" fillId="0" borderId="3" xfId="15" applyFont="1" applyBorder="1" applyAlignment="1" applyProtection="1">
      <alignment vertical="center"/>
      <protection locked="0"/>
    </xf>
    <xf numFmtId="3" fontId="7" fillId="0" borderId="3" xfId="5" applyNumberFormat="1" applyFont="1" applyBorder="1" applyAlignment="1">
      <alignment horizontal="center" vertical="center" wrapText="1"/>
    </xf>
    <xf numFmtId="0" fontId="7" fillId="0" borderId="3" xfId="5" applyFont="1" applyBorder="1" applyAlignment="1">
      <alignment horizontal="left" vertical="center" wrapText="1"/>
    </xf>
    <xf numFmtId="165" fontId="13" fillId="0" borderId="0" xfId="5" applyNumberFormat="1" applyFont="1"/>
    <xf numFmtId="165" fontId="8" fillId="3" borderId="3" xfId="15" applyFont="1" applyFill="1" applyBorder="1" applyAlignment="1">
      <alignment horizontal="center" vertical="center" wrapText="1"/>
    </xf>
    <xf numFmtId="164" fontId="13" fillId="3" borderId="0" xfId="5" applyNumberFormat="1" applyFont="1" applyFill="1"/>
    <xf numFmtId="164" fontId="7" fillId="3" borderId="0" xfId="5" applyNumberFormat="1" applyFont="1" applyFill="1"/>
    <xf numFmtId="165" fontId="7" fillId="3" borderId="0" xfId="5" applyNumberFormat="1" applyFont="1" applyFill="1"/>
    <xf numFmtId="0" fontId="7" fillId="3" borderId="0" xfId="5" applyFont="1" applyFill="1"/>
    <xf numFmtId="0" fontId="15" fillId="0" borderId="0" xfId="5" applyFont="1"/>
    <xf numFmtId="0" fontId="8" fillId="0" borderId="0" xfId="12" applyFont="1" applyBorder="1" applyAlignment="1" applyProtection="1">
      <alignment vertical="center"/>
      <protection locked="0"/>
    </xf>
    <xf numFmtId="0" fontId="8" fillId="0" borderId="0" xfId="12" applyFont="1" applyBorder="1" applyAlignment="1" applyProtection="1">
      <alignment horizontal="center" vertical="center"/>
      <protection locked="0"/>
    </xf>
    <xf numFmtId="2" fontId="8" fillId="0" borderId="0" xfId="12" applyNumberFormat="1" applyFont="1" applyBorder="1" applyAlignment="1" applyProtection="1">
      <alignment horizontal="left" vertical="center"/>
      <protection locked="0"/>
    </xf>
    <xf numFmtId="4" fontId="8" fillId="0" borderId="0" xfId="14" applyNumberFormat="1" applyFont="1" applyFill="1" applyBorder="1" applyAlignment="1" applyProtection="1">
      <alignment horizontal="right"/>
      <protection locked="0"/>
    </xf>
    <xf numFmtId="0" fontId="8" fillId="0" borderId="0" xfId="14" applyFont="1"/>
    <xf numFmtId="0" fontId="13" fillId="0" borderId="0" xfId="5" applyFont="1" applyFill="1" applyAlignment="1"/>
    <xf numFmtId="4" fontId="13" fillId="0" borderId="0" xfId="5" applyNumberFormat="1" applyFont="1" applyFill="1" applyAlignment="1"/>
    <xf numFmtId="0" fontId="7" fillId="0" borderId="0" xfId="12" applyFont="1" applyBorder="1" applyAlignment="1" applyProtection="1">
      <alignment horizontal="center" vertical="center"/>
      <protection locked="0"/>
    </xf>
    <xf numFmtId="2" fontId="7" fillId="0" borderId="0" xfId="12" applyNumberFormat="1" applyFont="1" applyBorder="1" applyAlignment="1" applyProtection="1">
      <alignment vertical="center"/>
      <protection locked="0"/>
    </xf>
    <xf numFmtId="0" fontId="16" fillId="0" borderId="3" xfId="14" applyFont="1" applyBorder="1" applyAlignment="1">
      <alignment horizontal="center" vertical="center" wrapText="1"/>
    </xf>
    <xf numFmtId="3" fontId="16" fillId="0" borderId="3" xfId="14" applyNumberFormat="1" applyFont="1" applyBorder="1" applyAlignment="1">
      <alignment horizontal="center" vertical="center" wrapText="1"/>
    </xf>
    <xf numFmtId="4" fontId="16" fillId="0" borderId="31" xfId="14" applyNumberFormat="1" applyFont="1" applyFill="1" applyBorder="1" applyAlignment="1">
      <alignment horizontal="right" vertical="center" wrapText="1"/>
    </xf>
    <xf numFmtId="0" fontId="16" fillId="0" borderId="8" xfId="14" applyFont="1" applyBorder="1" applyAlignment="1">
      <alignment horizontal="center" vertical="center" wrapText="1"/>
    </xf>
    <xf numFmtId="0" fontId="16" fillId="0" borderId="15" xfId="0" applyFont="1" applyFill="1" applyBorder="1" applyAlignment="1" applyProtection="1">
      <alignment horizontal="right" vertical="top" wrapText="1"/>
      <protection locked="0"/>
    </xf>
    <xf numFmtId="4" fontId="16" fillId="0" borderId="12" xfId="0" applyNumberFormat="1" applyFont="1" applyFill="1" applyBorder="1" applyAlignment="1" applyProtection="1">
      <alignment vertical="center"/>
      <protection locked="0"/>
    </xf>
    <xf numFmtId="0" fontId="16" fillId="0" borderId="12" xfId="0" applyFont="1" applyFill="1" applyBorder="1" applyAlignment="1" applyProtection="1">
      <alignment horizontal="left" vertical="center" wrapText="1"/>
      <protection locked="0"/>
    </xf>
    <xf numFmtId="2" fontId="16" fillId="0" borderId="12" xfId="0" applyNumberFormat="1" applyFont="1" applyFill="1" applyBorder="1" applyAlignment="1" applyProtection="1">
      <alignment horizontal="center" vertical="center"/>
      <protection locked="0"/>
    </xf>
    <xf numFmtId="4" fontId="16" fillId="0" borderId="47" xfId="0" applyNumberFormat="1" applyFont="1" applyFill="1" applyBorder="1" applyAlignment="1" applyProtection="1">
      <alignment horizontal="center" vertical="center"/>
      <protection locked="0"/>
    </xf>
    <xf numFmtId="4" fontId="16" fillId="0" borderId="36" xfId="0" applyNumberFormat="1" applyFont="1" applyFill="1" applyBorder="1" applyAlignment="1" applyProtection="1">
      <alignment horizontal="center" vertical="center"/>
      <protection locked="0"/>
    </xf>
    <xf numFmtId="4" fontId="16" fillId="0" borderId="4" xfId="0" applyNumberFormat="1" applyFont="1" applyFill="1" applyBorder="1" applyAlignment="1" applyProtection="1">
      <alignment vertical="center"/>
      <protection locked="0"/>
    </xf>
    <xf numFmtId="0" fontId="18" fillId="0" borderId="4" xfId="0" applyFont="1" applyBorder="1" applyAlignment="1" applyProtection="1">
      <alignment horizontal="left" vertical="center" wrapText="1"/>
      <protection locked="0"/>
    </xf>
    <xf numFmtId="4" fontId="16" fillId="0" borderId="48" xfId="0" applyNumberFormat="1" applyFont="1" applyFill="1" applyBorder="1" applyAlignment="1" applyProtection="1">
      <alignment horizontal="center" vertical="center"/>
      <protection locked="0"/>
    </xf>
    <xf numFmtId="0" fontId="16" fillId="0" borderId="5" xfId="0" applyFont="1" applyFill="1" applyBorder="1" applyAlignment="1" applyProtection="1">
      <alignment vertical="center"/>
      <protection locked="0"/>
    </xf>
    <xf numFmtId="168" fontId="18" fillId="0" borderId="12" xfId="0" applyNumberFormat="1" applyFont="1" applyFill="1" applyBorder="1" applyAlignment="1">
      <alignment horizontal="center" vertical="center"/>
    </xf>
    <xf numFmtId="0" fontId="16" fillId="0" borderId="5" xfId="0" applyFont="1" applyFill="1" applyBorder="1" applyAlignment="1" applyProtection="1">
      <alignment vertical="center" wrapText="1"/>
      <protection locked="0"/>
    </xf>
    <xf numFmtId="2" fontId="16" fillId="0" borderId="5" xfId="0" applyNumberFormat="1" applyFont="1" applyFill="1" applyBorder="1" applyAlignment="1" applyProtection="1">
      <alignment horizontal="center" vertical="center"/>
      <protection locked="0"/>
    </xf>
    <xf numFmtId="168" fontId="16" fillId="0" borderId="4" xfId="0" applyNumberFormat="1" applyFont="1" applyFill="1" applyBorder="1" applyAlignment="1">
      <alignment horizontal="center" vertical="center"/>
    </xf>
    <xf numFmtId="168" fontId="18" fillId="0" borderId="4" xfId="0" applyNumberFormat="1" applyFont="1" applyFill="1" applyBorder="1" applyAlignment="1" applyProtection="1">
      <alignment horizontal="center" vertical="top" wrapText="1"/>
      <protection locked="0"/>
    </xf>
    <xf numFmtId="0" fontId="16" fillId="0" borderId="0" xfId="0" applyFont="1" applyFill="1" applyBorder="1" applyAlignment="1" applyProtection="1">
      <alignment vertical="center"/>
      <protection locked="0"/>
    </xf>
    <xf numFmtId="4" fontId="16" fillId="0" borderId="0" xfId="0" applyNumberFormat="1" applyFont="1" applyFill="1" applyBorder="1" applyAlignment="1" applyProtection="1">
      <alignment vertical="center"/>
      <protection locked="0"/>
    </xf>
    <xf numFmtId="2" fontId="16" fillId="0" borderId="0" xfId="0" applyNumberFormat="1" applyFont="1" applyFill="1" applyBorder="1" applyAlignment="1" applyProtection="1">
      <alignment horizontal="center" vertical="center"/>
      <protection locked="0"/>
    </xf>
    <xf numFmtId="0" fontId="18" fillId="0" borderId="0" xfId="0" applyFont="1" applyFill="1" applyBorder="1" applyAlignment="1" applyProtection="1">
      <alignment vertical="center" wrapText="1"/>
      <protection locked="0"/>
    </xf>
    <xf numFmtId="2" fontId="16" fillId="0" borderId="0" xfId="12" applyNumberFormat="1" applyFont="1" applyFill="1" applyBorder="1" applyAlignment="1" applyProtection="1">
      <alignment horizontal="left" vertical="center"/>
      <protection locked="0"/>
    </xf>
    <xf numFmtId="0" fontId="18" fillId="2" borderId="0" xfId="0" applyFont="1" applyFill="1" applyBorder="1" applyAlignment="1">
      <alignment horizontal="left" wrapText="1"/>
    </xf>
    <xf numFmtId="168" fontId="18" fillId="2" borderId="0" xfId="0" applyNumberFormat="1" applyFont="1" applyFill="1" applyBorder="1" applyAlignment="1">
      <alignment horizontal="center" wrapText="1"/>
    </xf>
    <xf numFmtId="0" fontId="10" fillId="2" borderId="0" xfId="0" applyFont="1" applyFill="1"/>
    <xf numFmtId="168" fontId="16" fillId="0" borderId="0" xfId="0" applyNumberFormat="1" applyFont="1" applyFill="1" applyBorder="1" applyAlignment="1" applyProtection="1">
      <alignment horizontal="center" vertical="center"/>
      <protection locked="0"/>
    </xf>
    <xf numFmtId="2" fontId="16" fillId="0" borderId="0" xfId="0" applyNumberFormat="1" applyFont="1" applyFill="1" applyBorder="1" applyAlignment="1" applyProtection="1">
      <alignment vertical="center"/>
      <protection locked="0"/>
    </xf>
    <xf numFmtId="0" fontId="16" fillId="0" borderId="0" xfId="0" applyFont="1" applyFill="1" applyBorder="1" applyAlignment="1" applyProtection="1">
      <alignment horizontal="left" vertical="center"/>
      <protection locked="0"/>
    </xf>
    <xf numFmtId="4" fontId="16" fillId="0" borderId="0" xfId="0" applyNumberFormat="1" applyFont="1" applyFill="1" applyBorder="1" applyAlignment="1" applyProtection="1">
      <alignment horizontal="center" vertical="center"/>
      <protection locked="0"/>
    </xf>
    <xf numFmtId="0" fontId="16" fillId="0" borderId="0" xfId="0" applyFont="1" applyFill="1" applyBorder="1" applyAlignment="1" applyProtection="1">
      <alignment horizontal="right" vertical="center"/>
      <protection locked="0"/>
    </xf>
    <xf numFmtId="2" fontId="18" fillId="0" borderId="0" xfId="0" applyNumberFormat="1" applyFont="1" applyFill="1" applyBorder="1" applyAlignment="1" applyProtection="1">
      <alignment vertical="center" wrapText="1"/>
      <protection locked="0"/>
    </xf>
    <xf numFmtId="0" fontId="19" fillId="0" borderId="26" xfId="10" applyFont="1" applyFill="1" applyBorder="1" applyAlignment="1">
      <alignment horizontal="centerContinuous" vertical="center" wrapText="1"/>
    </xf>
    <xf numFmtId="4" fontId="18" fillId="0" borderId="34" xfId="0" applyNumberFormat="1" applyFont="1" applyFill="1" applyBorder="1" applyAlignment="1" applyProtection="1">
      <alignment horizontal="center" vertical="center" wrapText="1"/>
      <protection locked="0"/>
    </xf>
    <xf numFmtId="0" fontId="18" fillId="0" borderId="34" xfId="0" applyFont="1" applyFill="1" applyBorder="1" applyAlignment="1" applyProtection="1">
      <alignment horizontal="center" vertical="center" wrapText="1"/>
      <protection locked="0"/>
    </xf>
    <xf numFmtId="2" fontId="18" fillId="0" borderId="34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11" xfId="10" applyFont="1" applyFill="1" applyBorder="1" applyAlignment="1">
      <alignment horizontal="centerContinuous" vertical="center" wrapText="1"/>
    </xf>
    <xf numFmtId="0" fontId="16" fillId="0" borderId="26" xfId="0" applyFont="1" applyFill="1" applyBorder="1" applyAlignment="1">
      <alignment horizontal="center" vertical="center"/>
    </xf>
    <xf numFmtId="0" fontId="18" fillId="0" borderId="6" xfId="0" applyFont="1" applyFill="1" applyBorder="1" applyAlignment="1" applyProtection="1">
      <alignment horizontal="left" vertical="top" wrapText="1"/>
      <protection locked="0"/>
    </xf>
    <xf numFmtId="0" fontId="16" fillId="0" borderId="6" xfId="0" applyFont="1" applyFill="1" applyBorder="1" applyAlignment="1" applyProtection="1">
      <alignment horizontal="left" vertical="top" wrapText="1"/>
      <protection locked="0"/>
    </xf>
    <xf numFmtId="0" fontId="18" fillId="0" borderId="6" xfId="0" applyFont="1" applyFill="1" applyBorder="1" applyAlignment="1" applyProtection="1">
      <alignment horizontal="center" vertical="top" wrapText="1"/>
      <protection locked="0"/>
    </xf>
    <xf numFmtId="0" fontId="18" fillId="0" borderId="4" xfId="0" applyFont="1" applyFill="1" applyBorder="1" applyAlignment="1" applyProtection="1">
      <alignment horizontal="left" vertical="top" wrapText="1"/>
      <protection locked="0"/>
    </xf>
    <xf numFmtId="170" fontId="18" fillId="0" borderId="4" xfId="0" applyNumberFormat="1" applyFont="1" applyFill="1" applyBorder="1" applyAlignment="1">
      <alignment horizontal="center" vertical="center"/>
    </xf>
    <xf numFmtId="4" fontId="16" fillId="0" borderId="4" xfId="0" applyNumberFormat="1" applyFont="1" applyFill="1" applyBorder="1" applyAlignment="1" applyProtection="1">
      <alignment horizontal="center" vertical="center"/>
      <protection locked="0"/>
    </xf>
    <xf numFmtId="0" fontId="18" fillId="0" borderId="4" xfId="0" applyFont="1" applyFill="1" applyBorder="1" applyAlignment="1" applyProtection="1">
      <alignment vertical="top" wrapText="1"/>
      <protection locked="0"/>
    </xf>
    <xf numFmtId="166" fontId="16" fillId="0" borderId="4" xfId="0" applyNumberFormat="1" applyFont="1" applyFill="1" applyBorder="1" applyAlignment="1" applyProtection="1">
      <alignment horizontal="center" vertical="top" wrapText="1"/>
      <protection locked="0"/>
    </xf>
    <xf numFmtId="4" fontId="16" fillId="0" borderId="4" xfId="0" applyNumberFormat="1" applyFont="1" applyFill="1" applyBorder="1" applyAlignment="1" applyProtection="1">
      <alignment horizontal="center" vertical="center" wrapText="1"/>
      <protection locked="0"/>
    </xf>
    <xf numFmtId="4" fontId="16" fillId="0" borderId="48" xfId="0" applyNumberFormat="1" applyFont="1" applyFill="1" applyBorder="1" applyAlignment="1" applyProtection="1">
      <alignment horizontal="center" vertical="center"/>
    </xf>
    <xf numFmtId="0" fontId="16" fillId="0" borderId="4" xfId="0" applyFont="1" applyFill="1" applyBorder="1" applyAlignment="1" applyProtection="1">
      <alignment horizontal="right" vertical="top" wrapText="1"/>
      <protection locked="0"/>
    </xf>
    <xf numFmtId="168" fontId="16" fillId="0" borderId="4" xfId="0" applyNumberFormat="1" applyFont="1" applyFill="1" applyBorder="1" applyAlignment="1" applyProtection="1">
      <alignment horizontal="center" vertical="top" wrapText="1"/>
      <protection locked="0"/>
    </xf>
    <xf numFmtId="0" fontId="16" fillId="0" borderId="4" xfId="0" applyFont="1" applyFill="1" applyBorder="1" applyAlignment="1" applyProtection="1">
      <alignment horizontal="center" vertical="center" wrapText="1"/>
      <protection locked="0"/>
    </xf>
    <xf numFmtId="0" fontId="16" fillId="0" borderId="4" xfId="0" applyFont="1" applyFill="1" applyBorder="1" applyAlignment="1" applyProtection="1">
      <alignment horizontal="center" vertical="top" wrapText="1"/>
      <protection locked="0"/>
    </xf>
    <xf numFmtId="0" fontId="16" fillId="0" borderId="26" xfId="0" applyFont="1" applyFill="1" applyBorder="1" applyAlignment="1" applyProtection="1">
      <alignment vertical="center"/>
      <protection locked="0"/>
    </xf>
    <xf numFmtId="0" fontId="18" fillId="0" borderId="9" xfId="0" applyFont="1" applyFill="1" applyBorder="1" applyAlignment="1" applyProtection="1">
      <alignment vertical="center"/>
      <protection locked="0"/>
    </xf>
    <xf numFmtId="168" fontId="18" fillId="0" borderId="6" xfId="0" applyNumberFormat="1" applyFont="1" applyFill="1" applyBorder="1" applyAlignment="1" applyProtection="1">
      <alignment horizontal="center" vertical="top" wrapText="1"/>
      <protection locked="0"/>
    </xf>
    <xf numFmtId="4" fontId="16" fillId="0" borderId="6" xfId="0" applyNumberFormat="1" applyFont="1" applyFill="1" applyBorder="1" applyAlignment="1" applyProtection="1">
      <alignment horizontal="center" vertical="center"/>
      <protection locked="0"/>
    </xf>
    <xf numFmtId="0" fontId="18" fillId="0" borderId="6" xfId="0" quotePrefix="1" applyFont="1" applyFill="1" applyBorder="1" applyAlignment="1" applyProtection="1">
      <alignment horizontal="left" vertical="top" wrapText="1"/>
      <protection locked="0"/>
    </xf>
    <xf numFmtId="2" fontId="16" fillId="0" borderId="6" xfId="0" applyNumberFormat="1" applyFont="1" applyFill="1" applyBorder="1" applyAlignment="1">
      <alignment horizontal="center" vertical="center" wrapText="1"/>
    </xf>
    <xf numFmtId="0" fontId="16" fillId="0" borderId="6" xfId="0" applyFont="1" applyFill="1" applyBorder="1" applyAlignment="1" applyProtection="1">
      <alignment horizontal="center" vertical="center"/>
      <protection locked="0"/>
    </xf>
    <xf numFmtId="4" fontId="18" fillId="0" borderId="10" xfId="0" applyNumberFormat="1" applyFont="1" applyFill="1" applyBorder="1" applyAlignment="1" applyProtection="1">
      <alignment horizontal="center" vertical="center"/>
      <protection locked="0"/>
    </xf>
    <xf numFmtId="0" fontId="16" fillId="0" borderId="42" xfId="1" applyFont="1" applyFill="1" applyBorder="1" applyAlignment="1" applyProtection="1">
      <alignment horizontal="center" vertical="center" wrapText="1"/>
      <protection locked="0"/>
    </xf>
    <xf numFmtId="0" fontId="18" fillId="0" borderId="32" xfId="14" applyFont="1" applyFill="1" applyBorder="1" applyAlignment="1">
      <alignment horizontal="left" vertical="center"/>
    </xf>
    <xf numFmtId="168" fontId="18" fillId="0" borderId="32" xfId="14" applyNumberFormat="1" applyFont="1" applyFill="1" applyBorder="1" applyAlignment="1">
      <alignment horizontal="center" vertical="center"/>
    </xf>
    <xf numFmtId="0" fontId="18" fillId="0" borderId="32" xfId="14" applyFont="1" applyFill="1" applyBorder="1" applyAlignment="1">
      <alignment horizontal="center" vertical="center"/>
    </xf>
    <xf numFmtId="0" fontId="16" fillId="0" borderId="43" xfId="1" applyFont="1" applyFill="1" applyBorder="1" applyAlignment="1" applyProtection="1">
      <alignment horizontal="center" vertical="center" wrapText="1"/>
      <protection locked="0"/>
    </xf>
    <xf numFmtId="0" fontId="16" fillId="0" borderId="22" xfId="1" applyFont="1" applyFill="1" applyBorder="1" applyAlignment="1" applyProtection="1">
      <alignment horizontal="center" vertical="center" wrapText="1"/>
      <protection locked="0"/>
    </xf>
    <xf numFmtId="0" fontId="18" fillId="0" borderId="3" xfId="14" applyFont="1" applyFill="1" applyBorder="1" applyAlignment="1">
      <alignment horizontal="left" vertical="center"/>
    </xf>
    <xf numFmtId="168" fontId="18" fillId="0" borderId="3" xfId="14" applyNumberFormat="1" applyFont="1" applyFill="1" applyBorder="1" applyAlignment="1">
      <alignment horizontal="center" vertical="center"/>
    </xf>
    <xf numFmtId="0" fontId="18" fillId="0" borderId="3" xfId="14" applyFont="1" applyFill="1" applyBorder="1" applyAlignment="1">
      <alignment horizontal="center" vertical="center"/>
    </xf>
    <xf numFmtId="0" fontId="16" fillId="0" borderId="0" xfId="1" applyFont="1" applyFill="1" applyBorder="1" applyAlignment="1" applyProtection="1">
      <alignment horizontal="center" vertical="center" wrapText="1"/>
      <protection locked="0"/>
    </xf>
    <xf numFmtId="0" fontId="16" fillId="0" borderId="38" xfId="1" applyFont="1" applyFill="1" applyBorder="1" applyAlignment="1" applyProtection="1">
      <alignment horizontal="center" vertical="center" wrapText="1"/>
      <protection locked="0"/>
    </xf>
    <xf numFmtId="0" fontId="18" fillId="0" borderId="49" xfId="14" applyFont="1" applyFill="1" applyBorder="1" applyAlignment="1">
      <alignment horizontal="left" vertical="center"/>
    </xf>
    <xf numFmtId="170" fontId="18" fillId="0" borderId="49" xfId="14" applyNumberFormat="1" applyFont="1" applyFill="1" applyBorder="1" applyAlignment="1">
      <alignment horizontal="center" vertical="center"/>
    </xf>
    <xf numFmtId="0" fontId="18" fillId="0" borderId="49" xfId="14" applyFont="1" applyFill="1" applyBorder="1" applyAlignment="1">
      <alignment horizontal="center" vertical="center"/>
    </xf>
    <xf numFmtId="0" fontId="16" fillId="0" borderId="45" xfId="1" applyFont="1" applyFill="1" applyBorder="1" applyAlignment="1" applyProtection="1">
      <alignment horizontal="center" vertical="center" wrapText="1"/>
      <protection locked="0"/>
    </xf>
    <xf numFmtId="0" fontId="16" fillId="0" borderId="51" xfId="0" applyFont="1" applyFill="1" applyBorder="1"/>
    <xf numFmtId="0" fontId="16" fillId="0" borderId="0" xfId="0" applyFont="1" applyFill="1" applyBorder="1" applyAlignment="1">
      <alignment horizontal="center" vertical="center" wrapText="1"/>
    </xf>
    <xf numFmtId="2" fontId="16" fillId="0" borderId="0" xfId="0" applyNumberFormat="1" applyFont="1" applyFill="1" applyBorder="1" applyAlignment="1">
      <alignment vertical="center" wrapText="1"/>
    </xf>
    <xf numFmtId="2" fontId="16" fillId="0" borderId="39" xfId="0" applyNumberFormat="1" applyFont="1" applyFill="1" applyBorder="1" applyAlignment="1" applyProtection="1">
      <alignment vertical="center"/>
      <protection locked="0"/>
    </xf>
    <xf numFmtId="0" fontId="16" fillId="0" borderId="27" xfId="14" applyFont="1" applyBorder="1" applyAlignment="1" applyProtection="1">
      <alignment horizontal="center" vertical="center"/>
      <protection locked="0"/>
    </xf>
    <xf numFmtId="168" fontId="18" fillId="0" borderId="3" xfId="14" applyNumberFormat="1" applyFont="1" applyBorder="1" applyAlignment="1" applyProtection="1">
      <alignment horizontal="center" vertical="top" wrapText="1"/>
      <protection locked="0"/>
    </xf>
    <xf numFmtId="4" fontId="16" fillId="2" borderId="3" xfId="11" applyNumberFormat="1" applyFont="1" applyFill="1" applyBorder="1" applyAlignment="1">
      <alignment horizontal="center" vertical="center" wrapText="1"/>
    </xf>
    <xf numFmtId="2" fontId="16" fillId="0" borderId="3" xfId="14" applyNumberFormat="1" applyFont="1" applyBorder="1" applyAlignment="1" applyProtection="1">
      <alignment horizontal="center" vertical="center" wrapText="1"/>
      <protection locked="0"/>
    </xf>
    <xf numFmtId="0" fontId="16" fillId="0" borderId="3" xfId="14" applyFont="1" applyFill="1" applyBorder="1" applyAlignment="1" applyProtection="1">
      <alignment horizontal="center" vertical="center" wrapText="1"/>
      <protection locked="0"/>
    </xf>
    <xf numFmtId="0" fontId="16" fillId="0" borderId="0" xfId="14" applyFont="1" applyFill="1" applyAlignment="1">
      <alignment vertical="center"/>
    </xf>
    <xf numFmtId="0" fontId="16" fillId="0" borderId="0" xfId="14" applyFont="1" applyFill="1" applyBorder="1" applyAlignment="1" applyProtection="1">
      <alignment vertical="center"/>
      <protection locked="0"/>
    </xf>
    <xf numFmtId="0" fontId="16" fillId="0" borderId="29" xfId="14" applyFont="1" applyBorder="1" applyAlignment="1" applyProtection="1">
      <alignment horizontal="center" vertical="center"/>
      <protection locked="0"/>
    </xf>
    <xf numFmtId="168" fontId="18" fillId="0" borderId="49" xfId="14" applyNumberFormat="1" applyFont="1" applyBorder="1" applyAlignment="1" applyProtection="1">
      <alignment horizontal="center" vertical="top" wrapText="1"/>
      <protection locked="0"/>
    </xf>
    <xf numFmtId="4" fontId="16" fillId="2" borderId="49" xfId="11" applyNumberFormat="1" applyFont="1" applyFill="1" applyBorder="1" applyAlignment="1">
      <alignment horizontal="center" vertical="center" wrapText="1"/>
    </xf>
    <xf numFmtId="0" fontId="16" fillId="0" borderId="26" xfId="14" applyFont="1" applyFill="1" applyBorder="1" applyAlignment="1">
      <alignment vertical="center"/>
    </xf>
    <xf numFmtId="4" fontId="18" fillId="0" borderId="35" xfId="14" applyNumberFormat="1" applyFont="1" applyFill="1" applyBorder="1" applyAlignment="1">
      <alignment horizontal="center" vertical="center"/>
    </xf>
    <xf numFmtId="0" fontId="16" fillId="0" borderId="0" xfId="0" applyFont="1" applyFill="1"/>
    <xf numFmtId="0" fontId="18" fillId="0" borderId="11" xfId="0" applyFont="1" applyFill="1" applyBorder="1" applyAlignment="1" applyProtection="1">
      <alignment vertical="center"/>
      <protection locked="0"/>
    </xf>
    <xf numFmtId="2" fontId="18" fillId="0" borderId="9" xfId="0" applyNumberFormat="1" applyFont="1" applyFill="1" applyBorder="1" applyAlignment="1" applyProtection="1">
      <alignment vertical="center"/>
      <protection locked="0"/>
    </xf>
    <xf numFmtId="168" fontId="18" fillId="0" borderId="37" xfId="0" applyNumberFormat="1" applyFont="1" applyFill="1" applyBorder="1" applyAlignment="1" applyProtection="1">
      <alignment horizontal="center" vertical="center"/>
      <protection locked="0"/>
    </xf>
    <xf numFmtId="2" fontId="18" fillId="0" borderId="37" xfId="0" applyNumberFormat="1" applyFont="1" applyFill="1" applyBorder="1" applyAlignment="1" applyProtection="1">
      <alignment vertical="center"/>
      <protection locked="0"/>
    </xf>
    <xf numFmtId="0" fontId="16" fillId="0" borderId="0" xfId="14" applyFont="1" applyBorder="1" applyAlignment="1" applyProtection="1">
      <alignment vertical="center"/>
      <protection locked="0"/>
    </xf>
    <xf numFmtId="4" fontId="16" fillId="0" borderId="0" xfId="14" applyNumberFormat="1" applyFont="1" applyBorder="1" applyAlignment="1" applyProtection="1">
      <alignment vertical="center"/>
      <protection locked="0"/>
    </xf>
    <xf numFmtId="2" fontId="16" fillId="0" borderId="0" xfId="14" applyNumberFormat="1" applyFont="1" applyBorder="1" applyAlignment="1" applyProtection="1">
      <alignment horizontal="center" vertical="center" wrapText="1"/>
      <protection locked="0"/>
    </xf>
    <xf numFmtId="0" fontId="16" fillId="0" borderId="6" xfId="0" applyFont="1" applyFill="1" applyBorder="1" applyAlignment="1" applyProtection="1">
      <alignment horizontal="center" vertical="center" wrapText="1"/>
      <protection locked="0"/>
    </xf>
    <xf numFmtId="0" fontId="16" fillId="0" borderId="0" xfId="0" applyFont="1" applyFill="1" applyBorder="1"/>
    <xf numFmtId="2" fontId="18" fillId="0" borderId="0" xfId="0" applyNumberFormat="1" applyFont="1" applyFill="1" applyBorder="1" applyAlignment="1" applyProtection="1">
      <alignment horizontal="left" vertical="center" wrapText="1"/>
      <protection locked="0"/>
    </xf>
    <xf numFmtId="168" fontId="18" fillId="0" borderId="0" xfId="0" applyNumberFormat="1" applyFont="1" applyFill="1" applyBorder="1" applyAlignment="1" applyProtection="1">
      <alignment horizontal="center" vertical="center" wrapText="1"/>
      <protection locked="0"/>
    </xf>
    <xf numFmtId="166" fontId="16" fillId="0" borderId="0" xfId="0" applyNumberFormat="1" applyFont="1" applyFill="1" applyBorder="1" applyAlignment="1" applyProtection="1">
      <alignment horizontal="center" vertical="center"/>
      <protection locked="0"/>
    </xf>
    <xf numFmtId="4" fontId="18" fillId="0" borderId="0" xfId="0" applyNumberFormat="1" applyFont="1" applyFill="1" applyBorder="1" applyAlignment="1">
      <alignment horizontal="center" vertical="center"/>
    </xf>
    <xf numFmtId="4" fontId="18" fillId="0" borderId="31" xfId="14" applyNumberFormat="1" applyFont="1" applyFill="1" applyBorder="1" applyAlignment="1">
      <alignment horizontal="right" vertical="center" wrapText="1"/>
    </xf>
    <xf numFmtId="0" fontId="16" fillId="0" borderId="27" xfId="14" applyFont="1" applyFill="1" applyBorder="1" applyAlignment="1">
      <alignment horizontal="center" vertical="center" wrapText="1"/>
    </xf>
    <xf numFmtId="0" fontId="16" fillId="0" borderId="3" xfId="14" applyFont="1" applyFill="1" applyBorder="1" applyAlignment="1" applyProtection="1">
      <alignment horizontal="left" vertical="top" wrapText="1"/>
      <protection locked="0"/>
    </xf>
    <xf numFmtId="0" fontId="16" fillId="0" borderId="3" xfId="14" applyFont="1" applyFill="1" applyBorder="1" applyAlignment="1" applyProtection="1">
      <alignment horizontal="left" vertical="center" wrapText="1"/>
      <protection locked="0"/>
    </xf>
    <xf numFmtId="0" fontId="16" fillId="0" borderId="1" xfId="14" applyFont="1" applyFill="1" applyBorder="1" applyAlignment="1" applyProtection="1">
      <alignment horizontal="center" vertical="center" wrapText="1"/>
      <protection locked="0"/>
    </xf>
    <xf numFmtId="4" fontId="16" fillId="0" borderId="31" xfId="14" applyNumberFormat="1" applyFont="1" applyFill="1" applyBorder="1" applyAlignment="1" applyProtection="1">
      <alignment vertical="center" wrapText="1"/>
      <protection locked="0"/>
    </xf>
    <xf numFmtId="16" fontId="16" fillId="0" borderId="27" xfId="14" applyNumberFormat="1" applyFont="1" applyFill="1" applyBorder="1" applyAlignment="1">
      <alignment horizontal="center" vertical="center" wrapText="1"/>
    </xf>
    <xf numFmtId="0" fontId="18" fillId="0" borderId="32" xfId="14" applyFont="1" applyBorder="1" applyAlignment="1" applyProtection="1">
      <alignment horizontal="left" vertical="center" wrapText="1"/>
      <protection locked="0"/>
    </xf>
    <xf numFmtId="2" fontId="16" fillId="0" borderId="32" xfId="14" applyNumberFormat="1" applyFont="1" applyBorder="1" applyAlignment="1" applyProtection="1">
      <alignment horizontal="center" vertical="center"/>
      <protection locked="0"/>
    </xf>
    <xf numFmtId="0" fontId="8" fillId="0" borderId="0" xfId="7" applyFont="1" applyAlignment="1">
      <alignment horizontal="center"/>
    </xf>
    <xf numFmtId="0" fontId="16" fillId="0" borderId="57" xfId="0" applyFont="1" applyFill="1" applyBorder="1" applyAlignment="1" applyProtection="1">
      <alignment horizontal="left" vertical="top" wrapText="1"/>
      <protection locked="0"/>
    </xf>
    <xf numFmtId="0" fontId="18" fillId="0" borderId="21" xfId="0" applyFont="1" applyFill="1" applyBorder="1" applyAlignment="1" applyProtection="1">
      <alignment horizontal="left" vertical="top" wrapText="1"/>
      <protection locked="0"/>
    </xf>
    <xf numFmtId="0" fontId="16" fillId="0" borderId="21" xfId="0" applyFont="1" applyFill="1" applyBorder="1" applyAlignment="1" applyProtection="1">
      <alignment horizontal="left" vertical="top" wrapText="1"/>
      <protection locked="0"/>
    </xf>
    <xf numFmtId="0" fontId="16" fillId="0" borderId="21" xfId="0" applyFont="1" applyFill="1" applyBorder="1" applyAlignment="1" applyProtection="1">
      <alignment horizontal="right" vertical="center" wrapText="1"/>
      <protection locked="0"/>
    </xf>
    <xf numFmtId="2" fontId="16" fillId="0" borderId="0" xfId="14" applyNumberFormat="1" applyFont="1" applyBorder="1" applyAlignment="1" applyProtection="1">
      <alignment horizontal="left" vertical="center"/>
      <protection locked="0"/>
    </xf>
    <xf numFmtId="2" fontId="16" fillId="0" borderId="0" xfId="14" applyNumberFormat="1" applyFont="1" applyBorder="1" applyAlignment="1" applyProtection="1">
      <alignment vertical="center"/>
      <protection locked="0"/>
    </xf>
    <xf numFmtId="4" fontId="16" fillId="0" borderId="0" xfId="14" applyNumberFormat="1" applyFont="1" applyBorder="1" applyAlignment="1" applyProtection="1">
      <alignment horizontal="center" vertical="center"/>
      <protection locked="0"/>
    </xf>
    <xf numFmtId="0" fontId="26" fillId="0" borderId="3" xfId="14" applyFont="1" applyBorder="1" applyAlignment="1" applyProtection="1">
      <alignment horizontal="center" vertical="center" wrapText="1"/>
      <protection locked="0"/>
    </xf>
    <xf numFmtId="2" fontId="18" fillId="0" borderId="0" xfId="14" applyNumberFormat="1" applyFont="1" applyBorder="1" applyAlignment="1" applyProtection="1">
      <alignment horizontal="center" vertical="center" wrapText="1"/>
      <protection locked="0"/>
    </xf>
    <xf numFmtId="0" fontId="16" fillId="0" borderId="6" xfId="14" applyFont="1" applyBorder="1" applyAlignment="1" applyProtection="1">
      <alignment horizontal="center" vertical="center" wrapText="1"/>
      <protection locked="0"/>
    </xf>
    <xf numFmtId="0" fontId="16" fillId="0" borderId="11" xfId="14" applyFont="1" applyFill="1" applyBorder="1"/>
    <xf numFmtId="2" fontId="18" fillId="0" borderId="6" xfId="8" applyNumberFormat="1" applyFont="1" applyFill="1" applyBorder="1" applyAlignment="1" applyProtection="1">
      <alignment vertical="center" wrapText="1"/>
      <protection locked="0"/>
    </xf>
    <xf numFmtId="166" fontId="28" fillId="0" borderId="6" xfId="8" applyNumberFormat="1" applyFont="1" applyFill="1" applyBorder="1" applyAlignment="1" applyProtection="1">
      <alignment horizontal="center" vertical="center"/>
      <protection locked="0"/>
    </xf>
    <xf numFmtId="0" fontId="16" fillId="0" borderId="9" xfId="14" applyFont="1" applyBorder="1" applyAlignment="1" applyProtection="1">
      <alignment horizontal="center" vertical="center" wrapText="1"/>
      <protection locked="0"/>
    </xf>
    <xf numFmtId="4" fontId="18" fillId="0" borderId="10" xfId="14" applyNumberFormat="1" applyFont="1" applyBorder="1" applyAlignment="1" applyProtection="1">
      <alignment horizontal="right" vertical="center"/>
    </xf>
    <xf numFmtId="0" fontId="18" fillId="0" borderId="11" xfId="14" applyFont="1" applyBorder="1" applyAlignment="1" applyProtection="1">
      <alignment vertical="center"/>
      <protection locked="0"/>
    </xf>
    <xf numFmtId="2" fontId="18" fillId="0" borderId="9" xfId="14" applyNumberFormat="1" applyFont="1" applyBorder="1" applyAlignment="1" applyProtection="1">
      <alignment vertical="center"/>
      <protection locked="0"/>
    </xf>
    <xf numFmtId="2" fontId="18" fillId="0" borderId="37" xfId="14" applyNumberFormat="1" applyFont="1" applyBorder="1" applyAlignment="1" applyProtection="1">
      <alignment vertical="center"/>
      <protection locked="0"/>
    </xf>
    <xf numFmtId="4" fontId="18" fillId="0" borderId="10" xfId="14" applyNumberFormat="1" applyFont="1" applyBorder="1" applyAlignment="1" applyProtection="1">
      <alignment horizontal="right" vertical="center"/>
      <protection locked="0"/>
    </xf>
    <xf numFmtId="0" fontId="18" fillId="0" borderId="11" xfId="14" applyFont="1" applyFill="1" applyBorder="1" applyAlignment="1" applyProtection="1">
      <alignment vertical="center"/>
      <protection locked="0"/>
    </xf>
    <xf numFmtId="2" fontId="16" fillId="0" borderId="6" xfId="14" applyNumberFormat="1" applyFont="1" applyFill="1" applyBorder="1" applyAlignment="1" applyProtection="1">
      <alignment vertical="center" wrapText="1"/>
      <protection locked="0"/>
    </xf>
    <xf numFmtId="2" fontId="16" fillId="0" borderId="9" xfId="14" applyNumberFormat="1" applyFont="1" applyFill="1" applyBorder="1" applyAlignment="1" applyProtection="1">
      <alignment horizontal="center" vertical="center"/>
      <protection locked="0"/>
    </xf>
    <xf numFmtId="0" fontId="16" fillId="0" borderId="9" xfId="14" applyFont="1" applyFill="1" applyBorder="1" applyAlignment="1" applyProtection="1">
      <alignment horizontal="center" vertical="center" wrapText="1"/>
      <protection locked="0"/>
    </xf>
    <xf numFmtId="4" fontId="18" fillId="0" borderId="10" xfId="14" applyNumberFormat="1" applyFont="1" applyFill="1" applyBorder="1" applyAlignment="1" applyProtection="1">
      <alignment horizontal="right" vertical="center"/>
    </xf>
    <xf numFmtId="4" fontId="29" fillId="0" borderId="0" xfId="14" applyNumberFormat="1" applyFont="1" applyFill="1" applyBorder="1" applyAlignment="1" applyProtection="1">
      <alignment horizontal="center" vertical="center"/>
      <protection locked="0"/>
    </xf>
    <xf numFmtId="0" fontId="29" fillId="0" borderId="38" xfId="14" applyFont="1" applyBorder="1" applyAlignment="1" applyProtection="1">
      <alignment vertical="center"/>
      <protection locked="0"/>
    </xf>
    <xf numFmtId="2" fontId="18" fillId="0" borderId="9" xfId="14" applyNumberFormat="1" applyFont="1" applyBorder="1" applyAlignment="1" applyProtection="1">
      <alignment horizontal="left" vertical="center"/>
      <protection locked="0"/>
    </xf>
    <xf numFmtId="2" fontId="18" fillId="0" borderId="37" xfId="14" applyNumberFormat="1" applyFont="1" applyBorder="1" applyAlignment="1" applyProtection="1">
      <alignment horizontal="left" vertical="center"/>
      <protection locked="0"/>
    </xf>
    <xf numFmtId="2" fontId="18" fillId="0" borderId="37" xfId="14" applyNumberFormat="1" applyFont="1" applyBorder="1" applyAlignment="1" applyProtection="1">
      <alignment horizontal="left" vertical="center" wrapText="1"/>
      <protection locked="0"/>
    </xf>
    <xf numFmtId="2" fontId="16" fillId="0" borderId="6" xfId="14" applyNumberFormat="1" applyFont="1" applyBorder="1" applyAlignment="1" applyProtection="1">
      <alignment horizontal="center" vertical="center"/>
      <protection locked="0"/>
    </xf>
    <xf numFmtId="4" fontId="29" fillId="0" borderId="0" xfId="14" applyNumberFormat="1" applyFont="1" applyBorder="1" applyAlignment="1" applyProtection="1">
      <alignment horizontal="left" vertical="center"/>
      <protection locked="0"/>
    </xf>
    <xf numFmtId="0" fontId="28" fillId="0" borderId="11" xfId="14" applyFont="1" applyBorder="1" applyAlignment="1" applyProtection="1">
      <alignment vertical="center"/>
      <protection locked="0"/>
    </xf>
    <xf numFmtId="0" fontId="16" fillId="0" borderId="25" xfId="14" applyFont="1" applyBorder="1" applyAlignment="1" applyProtection="1">
      <alignment horizontal="center" vertical="center" wrapText="1"/>
      <protection locked="0"/>
    </xf>
    <xf numFmtId="0" fontId="16" fillId="0" borderId="0" xfId="14" applyFont="1" applyBorder="1" applyAlignment="1" applyProtection="1">
      <alignment vertical="center" wrapText="1"/>
      <protection locked="0"/>
    </xf>
    <xf numFmtId="0" fontId="18" fillId="0" borderId="0" xfId="14" applyFont="1" applyBorder="1" applyAlignment="1" applyProtection="1">
      <alignment vertical="center"/>
      <protection locked="0"/>
    </xf>
    <xf numFmtId="2" fontId="16" fillId="0" borderId="0" xfId="14" applyNumberFormat="1" applyFont="1" applyBorder="1" applyAlignment="1" applyProtection="1">
      <alignment horizontal="center" vertical="center"/>
      <protection locked="0"/>
    </xf>
    <xf numFmtId="0" fontId="16" fillId="0" borderId="0" xfId="12" applyFont="1" applyFill="1" applyBorder="1" applyAlignment="1" applyProtection="1">
      <alignment vertical="center"/>
      <protection locked="0"/>
    </xf>
    <xf numFmtId="0" fontId="16" fillId="0" borderId="0" xfId="5" applyFont="1" applyFill="1" applyAlignment="1">
      <alignment horizontal="left" vertical="center"/>
    </xf>
    <xf numFmtId="4" fontId="16" fillId="0" borderId="0" xfId="12" applyNumberFormat="1" applyFont="1" applyFill="1" applyBorder="1" applyAlignment="1" applyProtection="1">
      <alignment vertical="center"/>
      <protection locked="0"/>
    </xf>
    <xf numFmtId="0" fontId="16" fillId="0" borderId="0" xfId="12" applyFont="1" applyFill="1" applyBorder="1" applyAlignment="1" applyProtection="1">
      <alignment vertical="center" wrapText="1"/>
      <protection locked="0"/>
    </xf>
    <xf numFmtId="4" fontId="16" fillId="0" borderId="0" xfId="12" applyNumberFormat="1" applyFont="1" applyFill="1" applyBorder="1" applyAlignment="1" applyProtection="1">
      <alignment horizontal="center" vertical="center" wrapText="1"/>
      <protection locked="0"/>
    </xf>
    <xf numFmtId="0" fontId="16" fillId="0" borderId="0" xfId="12" applyFont="1" applyFill="1" applyBorder="1" applyAlignment="1" applyProtection="1">
      <alignment horizontal="center" vertical="center" wrapText="1"/>
      <protection locked="0"/>
    </xf>
    <xf numFmtId="2" fontId="16" fillId="0" borderId="0" xfId="12" applyNumberFormat="1" applyFont="1" applyFill="1" applyBorder="1" applyAlignment="1" applyProtection="1">
      <alignment horizontal="center" vertical="center" wrapText="1"/>
      <protection locked="0"/>
    </xf>
    <xf numFmtId="2" fontId="30" fillId="0" borderId="0" xfId="12" applyNumberFormat="1" applyFont="1" applyFill="1" applyBorder="1" applyAlignment="1" applyProtection="1">
      <alignment vertical="center"/>
      <protection locked="0"/>
    </xf>
    <xf numFmtId="4" fontId="16" fillId="0" borderId="0" xfId="5" applyNumberFormat="1" applyFont="1" applyFill="1" applyBorder="1" applyAlignment="1" applyProtection="1">
      <alignment vertical="center"/>
      <protection locked="0"/>
    </xf>
    <xf numFmtId="0" fontId="18" fillId="0" borderId="0" xfId="5" applyFont="1" applyFill="1" applyAlignment="1">
      <alignment vertical="center" wrapText="1"/>
    </xf>
    <xf numFmtId="0" fontId="16" fillId="0" borderId="0" xfId="5" applyFont="1" applyFill="1" applyAlignment="1">
      <alignment vertical="center"/>
    </xf>
    <xf numFmtId="2" fontId="16" fillId="0" borderId="0" xfId="12" applyNumberFormat="1" applyFont="1" applyFill="1" applyBorder="1" applyAlignment="1" applyProtection="1">
      <alignment vertical="center"/>
      <protection locked="0"/>
    </xf>
    <xf numFmtId="0" fontId="16" fillId="0" borderId="0" xfId="5" applyFont="1" applyFill="1" applyBorder="1" applyAlignment="1" applyProtection="1">
      <alignment vertical="center"/>
      <protection locked="0"/>
    </xf>
    <xf numFmtId="0" fontId="5" fillId="0" borderId="0" xfId="10" applyFont="1" applyFill="1" applyAlignment="1">
      <alignment vertical="center"/>
    </xf>
    <xf numFmtId="0" fontId="32" fillId="0" borderId="0" xfId="10" applyFont="1" applyFill="1" applyAlignment="1">
      <alignment vertical="center"/>
    </xf>
    <xf numFmtId="0" fontId="31" fillId="0" borderId="0" xfId="10" applyFont="1" applyFill="1" applyAlignment="1">
      <alignment horizontal="center" vertical="center"/>
    </xf>
    <xf numFmtId="2" fontId="31" fillId="0" borderId="0" xfId="10" applyNumberFormat="1" applyFont="1" applyFill="1" applyAlignment="1">
      <alignment horizontal="center" vertical="center"/>
    </xf>
    <xf numFmtId="0" fontId="31" fillId="0" borderId="3" xfId="10" applyFont="1" applyFill="1" applyBorder="1" applyAlignment="1">
      <alignment horizontal="centerContinuous" vertical="center" wrapText="1"/>
    </xf>
    <xf numFmtId="0" fontId="31" fillId="0" borderId="3" xfId="10" applyNumberFormat="1" applyFont="1" applyFill="1" applyBorder="1" applyAlignment="1">
      <alignment horizontal="center" vertical="center" wrapText="1"/>
    </xf>
    <xf numFmtId="0" fontId="19" fillId="0" borderId="3" xfId="10" applyFont="1" applyFill="1" applyBorder="1" applyAlignment="1">
      <alignment vertical="center"/>
    </xf>
    <xf numFmtId="2" fontId="19" fillId="0" borderId="3" xfId="10" applyNumberFormat="1" applyFont="1" applyFill="1" applyBorder="1" applyAlignment="1">
      <alignment vertical="center"/>
    </xf>
    <xf numFmtId="4" fontId="19" fillId="0" borderId="3" xfId="10" applyNumberFormat="1" applyFont="1" applyFill="1" applyBorder="1" applyAlignment="1">
      <alignment horizontal="center" vertical="center"/>
    </xf>
    <xf numFmtId="0" fontId="19" fillId="0" borderId="3" xfId="10" applyFont="1" applyFill="1" applyBorder="1" applyAlignment="1">
      <alignment vertical="center" wrapText="1"/>
    </xf>
    <xf numFmtId="0" fontId="19" fillId="0" borderId="3" xfId="10" applyFont="1" applyFill="1" applyBorder="1" applyAlignment="1">
      <alignment horizontal="center" vertical="center"/>
    </xf>
    <xf numFmtId="4" fontId="19" fillId="0" borderId="3" xfId="10" applyNumberFormat="1" applyFont="1" applyFill="1" applyBorder="1" applyAlignment="1" applyProtection="1">
      <alignment vertical="center"/>
      <protection hidden="1"/>
    </xf>
    <xf numFmtId="4" fontId="19" fillId="0" borderId="3" xfId="10" applyNumberFormat="1" applyFont="1" applyFill="1" applyBorder="1" applyAlignment="1">
      <alignment vertical="center"/>
    </xf>
    <xf numFmtId="0" fontId="31" fillId="0" borderId="3" xfId="10" applyFont="1" applyFill="1" applyBorder="1" applyAlignment="1">
      <alignment vertical="center" wrapText="1"/>
    </xf>
    <xf numFmtId="4" fontId="31" fillId="0" borderId="3" xfId="10" applyNumberFormat="1" applyFont="1" applyFill="1" applyBorder="1" applyAlignment="1">
      <alignment vertical="center"/>
    </xf>
    <xf numFmtId="2" fontId="28" fillId="0" borderId="3" xfId="0" applyNumberFormat="1" applyFont="1" applyFill="1" applyBorder="1" applyAlignment="1" applyProtection="1">
      <alignment vertical="center" wrapText="1"/>
      <protection locked="0"/>
    </xf>
    <xf numFmtId="4" fontId="28" fillId="0" borderId="3" xfId="0" applyNumberFormat="1" applyFont="1" applyFill="1" applyBorder="1" applyAlignment="1" applyProtection="1">
      <alignment horizontal="center" vertical="center"/>
      <protection locked="0"/>
    </xf>
    <xf numFmtId="0" fontId="19" fillId="0" borderId="7" xfId="10" applyFont="1" applyFill="1" applyBorder="1" applyAlignment="1">
      <alignment vertical="center"/>
    </xf>
    <xf numFmtId="0" fontId="19" fillId="0" borderId="7" xfId="10" applyFont="1" applyFill="1" applyBorder="1" applyAlignment="1">
      <alignment vertical="center" wrapText="1"/>
    </xf>
    <xf numFmtId="2" fontId="19" fillId="0" borderId="7" xfId="10" applyNumberFormat="1" applyFont="1" applyFill="1" applyBorder="1" applyAlignment="1">
      <alignment vertical="center"/>
    </xf>
    <xf numFmtId="0" fontId="19" fillId="0" borderId="7" xfId="10" applyFont="1" applyFill="1" applyBorder="1" applyAlignment="1">
      <alignment horizontal="center" vertical="center"/>
    </xf>
    <xf numFmtId="4" fontId="19" fillId="0" borderId="7" xfId="10" applyNumberFormat="1" applyFont="1" applyFill="1" applyBorder="1" applyAlignment="1">
      <alignment vertical="center"/>
    </xf>
    <xf numFmtId="0" fontId="16" fillId="0" borderId="0" xfId="14" applyFont="1" applyBorder="1" applyAlignment="1" applyProtection="1">
      <alignment horizontal="right" vertical="center"/>
      <protection locked="0"/>
    </xf>
    <xf numFmtId="0" fontId="16" fillId="0" borderId="39" xfId="14" applyFont="1" applyBorder="1" applyAlignment="1" applyProtection="1">
      <alignment vertical="center"/>
      <protection locked="0"/>
    </xf>
    <xf numFmtId="0" fontId="18" fillId="0" borderId="0" xfId="0" applyFont="1" applyBorder="1" applyAlignment="1" applyProtection="1">
      <alignment vertical="center"/>
      <protection locked="0"/>
    </xf>
    <xf numFmtId="0" fontId="34" fillId="0" borderId="0" xfId="0" applyFont="1" applyBorder="1" applyAlignment="1" applyProtection="1">
      <alignment horizontal="center" vertical="center"/>
      <protection locked="0"/>
    </xf>
    <xf numFmtId="4" fontId="18" fillId="0" borderId="0" xfId="0" applyNumberFormat="1" applyFont="1" applyBorder="1" applyAlignment="1" applyProtection="1">
      <alignment vertical="center"/>
      <protection locked="0"/>
    </xf>
    <xf numFmtId="2" fontId="18" fillId="0" borderId="0" xfId="14" applyNumberFormat="1" applyFont="1" applyFill="1" applyBorder="1" applyAlignment="1" applyProtection="1">
      <alignment horizontal="left" vertical="center"/>
      <protection locked="0"/>
    </xf>
    <xf numFmtId="4" fontId="18" fillId="0" borderId="0" xfId="14" applyNumberFormat="1" applyFont="1" applyFill="1" applyBorder="1" applyAlignment="1" applyProtection="1">
      <alignment vertical="center"/>
      <protection locked="0"/>
    </xf>
    <xf numFmtId="0" fontId="18" fillId="0" borderId="0" xfId="14" applyFont="1" applyFill="1" applyBorder="1" applyAlignment="1" applyProtection="1">
      <alignment horizontal="right" vertical="center"/>
      <protection locked="0"/>
    </xf>
    <xf numFmtId="2" fontId="18" fillId="0" borderId="0" xfId="0" applyNumberFormat="1" applyFont="1" applyBorder="1" applyAlignment="1" applyProtection="1">
      <alignment horizontal="left" vertical="center"/>
      <protection locked="0"/>
    </xf>
    <xf numFmtId="0" fontId="18" fillId="0" borderId="0" xfId="0" applyFont="1" applyBorder="1" applyAlignment="1" applyProtection="1">
      <alignment horizontal="left" vertical="center"/>
      <protection locked="0"/>
    </xf>
    <xf numFmtId="4" fontId="18" fillId="0" borderId="0" xfId="0" applyNumberFormat="1" applyFont="1" applyFill="1" applyBorder="1" applyAlignment="1" applyProtection="1">
      <alignment vertical="center"/>
      <protection locked="0"/>
    </xf>
    <xf numFmtId="0" fontId="35" fillId="0" borderId="0" xfId="0" applyFont="1" applyBorder="1" applyAlignment="1" applyProtection="1">
      <alignment horizontal="center" vertical="center"/>
      <protection locked="0"/>
    </xf>
    <xf numFmtId="4" fontId="16" fillId="0" borderId="0" xfId="0" applyNumberFormat="1" applyFont="1" applyBorder="1" applyAlignment="1" applyProtection="1">
      <alignment vertical="center"/>
      <protection locked="0"/>
    </xf>
    <xf numFmtId="0" fontId="34" fillId="0" borderId="0" xfId="0" applyFont="1" applyBorder="1" applyAlignment="1" applyProtection="1">
      <alignment vertical="center"/>
      <protection locked="0"/>
    </xf>
    <xf numFmtId="2" fontId="18" fillId="0" borderId="0" xfId="14" applyNumberFormat="1" applyFont="1" applyFill="1" applyBorder="1" applyAlignment="1" applyProtection="1">
      <alignment horizontal="center" vertical="center"/>
      <protection locked="0"/>
    </xf>
    <xf numFmtId="0" fontId="18" fillId="0" borderId="0" xfId="0" applyFont="1" applyBorder="1" applyAlignment="1" applyProtection="1">
      <alignment horizontal="center" vertical="center"/>
      <protection locked="0"/>
    </xf>
    <xf numFmtId="2" fontId="18" fillId="0" borderId="39" xfId="14" applyNumberFormat="1" applyFont="1" applyFill="1" applyBorder="1" applyAlignment="1" applyProtection="1">
      <alignment horizontal="center" vertical="center"/>
      <protection locked="0"/>
    </xf>
    <xf numFmtId="4" fontId="18" fillId="0" borderId="39" xfId="14" applyNumberFormat="1" applyFont="1" applyFill="1" applyBorder="1" applyAlignment="1" applyProtection="1">
      <alignment horizontal="right" vertical="center"/>
      <protection locked="0"/>
    </xf>
    <xf numFmtId="4" fontId="18" fillId="0" borderId="0" xfId="14" applyNumberFormat="1" applyFont="1" applyFill="1" applyBorder="1" applyAlignment="1" applyProtection="1">
      <alignment horizontal="right" vertical="center"/>
      <protection locked="0"/>
    </xf>
    <xf numFmtId="2" fontId="18" fillId="0" borderId="0" xfId="0" applyNumberFormat="1" applyFont="1" applyBorder="1" applyAlignment="1" applyProtection="1">
      <alignment horizontal="center" vertical="center"/>
      <protection locked="0"/>
    </xf>
    <xf numFmtId="0" fontId="19" fillId="0" borderId="0" xfId="10" applyFont="1" applyFill="1" applyAlignment="1">
      <alignment vertical="center"/>
    </xf>
    <xf numFmtId="2" fontId="19" fillId="0" borderId="0" xfId="10" applyNumberFormat="1" applyFont="1" applyFill="1" applyAlignment="1">
      <alignment vertical="center"/>
    </xf>
    <xf numFmtId="0" fontId="19" fillId="0" borderId="0" xfId="10" applyFont="1" applyFill="1" applyAlignment="1">
      <alignment horizontal="center" vertical="center"/>
    </xf>
    <xf numFmtId="0" fontId="5" fillId="0" borderId="0" xfId="0" applyFont="1"/>
    <xf numFmtId="0" fontId="16" fillId="0" borderId="0" xfId="14" applyFont="1" applyAlignment="1">
      <alignment vertical="center"/>
    </xf>
    <xf numFmtId="4" fontId="16" fillId="0" borderId="0" xfId="14" applyNumberFormat="1" applyFont="1" applyAlignment="1">
      <alignment vertical="center"/>
    </xf>
    <xf numFmtId="0" fontId="16" fillId="0" borderId="0" xfId="14" applyFont="1" applyAlignment="1">
      <alignment horizontal="center" vertical="center"/>
    </xf>
    <xf numFmtId="0" fontId="18" fillId="0" borderId="26" xfId="14" applyFont="1" applyFill="1" applyBorder="1" applyAlignment="1" applyProtection="1">
      <alignment horizontal="center" vertical="center" wrapText="1"/>
      <protection locked="0"/>
    </xf>
    <xf numFmtId="0" fontId="18" fillId="0" borderId="6" xfId="14" applyFont="1" applyFill="1" applyBorder="1" applyAlignment="1" applyProtection="1">
      <alignment horizontal="center" vertical="center" wrapText="1"/>
      <protection hidden="1"/>
    </xf>
    <xf numFmtId="0" fontId="18" fillId="0" borderId="6" xfId="14" applyFont="1" applyFill="1" applyBorder="1" applyAlignment="1">
      <alignment horizontal="center" vertical="center" wrapText="1"/>
    </xf>
    <xf numFmtId="0" fontId="18" fillId="0" borderId="10" xfId="14" applyFont="1" applyFill="1" applyBorder="1" applyAlignment="1" applyProtection="1">
      <alignment horizontal="center" vertical="center" wrapText="1"/>
      <protection hidden="1"/>
    </xf>
    <xf numFmtId="0" fontId="16" fillId="0" borderId="26" xfId="14" applyFont="1" applyBorder="1" applyAlignment="1" applyProtection="1">
      <alignment horizontal="center" vertical="center" wrapText="1"/>
      <protection locked="0"/>
    </xf>
    <xf numFmtId="3" fontId="16" fillId="0" borderId="6" xfId="14" applyNumberFormat="1" applyFont="1" applyBorder="1" applyAlignment="1" applyProtection="1">
      <alignment horizontal="center" vertical="center" wrapText="1"/>
      <protection locked="0"/>
    </xf>
    <xf numFmtId="3" fontId="16" fillId="0" borderId="10" xfId="14" applyNumberFormat="1" applyFont="1" applyBorder="1" applyAlignment="1" applyProtection="1">
      <alignment horizontal="center" vertical="center" wrapText="1"/>
      <protection locked="0"/>
    </xf>
    <xf numFmtId="0" fontId="16" fillId="0" borderId="27" xfId="14" applyFont="1" applyBorder="1" applyAlignment="1">
      <alignment horizontal="center" vertical="center" wrapText="1"/>
    </xf>
    <xf numFmtId="0" fontId="16" fillId="0" borderId="3" xfId="14" applyFont="1" applyBorder="1" applyAlignment="1">
      <alignment vertical="top" wrapText="1"/>
    </xf>
    <xf numFmtId="0" fontId="16" fillId="0" borderId="2" xfId="14" applyFont="1" applyBorder="1" applyAlignment="1">
      <alignment vertical="center" wrapText="1"/>
    </xf>
    <xf numFmtId="4" fontId="16" fillId="0" borderId="3" xfId="14" applyNumberFormat="1" applyFont="1" applyBorder="1" applyAlignment="1">
      <alignment horizontal="center" vertical="center" wrapText="1"/>
    </xf>
    <xf numFmtId="0" fontId="16" fillId="0" borderId="3" xfId="14" applyFont="1" applyBorder="1" applyAlignment="1">
      <alignment horizontal="left" vertical="center" wrapText="1"/>
    </xf>
    <xf numFmtId="4" fontId="16" fillId="0" borderId="40" xfId="14" applyNumberFormat="1" applyFont="1" applyFill="1" applyBorder="1" applyAlignment="1">
      <alignment horizontal="right" vertical="center" wrapText="1"/>
    </xf>
    <xf numFmtId="0" fontId="18" fillId="0" borderId="3" xfId="14" applyFont="1" applyBorder="1" applyAlignment="1">
      <alignment vertical="top" wrapText="1"/>
    </xf>
    <xf numFmtId="4" fontId="16" fillId="0" borderId="1" xfId="14" applyNumberFormat="1" applyFont="1" applyFill="1" applyBorder="1" applyAlignment="1">
      <alignment horizontal="center" vertical="center" wrapText="1"/>
    </xf>
    <xf numFmtId="2" fontId="18" fillId="0" borderId="3" xfId="14" applyNumberFormat="1" applyFont="1" applyBorder="1" applyAlignment="1">
      <alignment horizontal="left" vertical="center" wrapText="1"/>
    </xf>
    <xf numFmtId="2" fontId="18" fillId="0" borderId="3" xfId="14" applyNumberFormat="1" applyFont="1" applyBorder="1" applyAlignment="1">
      <alignment horizontal="center" vertical="center" wrapText="1"/>
    </xf>
    <xf numFmtId="0" fontId="16" fillId="0" borderId="3" xfId="14" applyFont="1" applyFill="1" applyBorder="1" applyAlignment="1">
      <alignment vertical="center" wrapText="1"/>
    </xf>
    <xf numFmtId="0" fontId="16" fillId="0" borderId="3" xfId="14" applyFont="1" applyFill="1" applyBorder="1" applyAlignment="1" applyProtection="1">
      <alignment vertical="center"/>
      <protection locked="0"/>
    </xf>
    <xf numFmtId="0" fontId="16" fillId="0" borderId="3" xfId="14" applyFont="1" applyFill="1" applyBorder="1" applyAlignment="1">
      <alignment horizontal="center" vertical="center"/>
    </xf>
    <xf numFmtId="0" fontId="16" fillId="0" borderId="3" xfId="14" applyFont="1" applyFill="1" applyBorder="1" applyAlignment="1">
      <alignment horizontal="left" vertical="center" wrapText="1"/>
    </xf>
    <xf numFmtId="0" fontId="16" fillId="0" borderId="18" xfId="14" applyFont="1" applyFill="1" applyBorder="1" applyAlignment="1">
      <alignment horizontal="center" vertical="center" wrapText="1"/>
    </xf>
    <xf numFmtId="0" fontId="16" fillId="0" borderId="7" xfId="14" applyFont="1" applyFill="1" applyBorder="1" applyAlignment="1">
      <alignment vertical="top" wrapText="1"/>
    </xf>
    <xf numFmtId="0" fontId="16" fillId="0" borderId="23" xfId="14" applyFont="1" applyFill="1" applyBorder="1" applyAlignment="1">
      <alignment vertical="center" wrapText="1"/>
    </xf>
    <xf numFmtId="4" fontId="16" fillId="0" borderId="7" xfId="14" applyNumberFormat="1" applyFont="1" applyFill="1" applyBorder="1" applyAlignment="1">
      <alignment horizontal="center" vertical="center" wrapText="1"/>
    </xf>
    <xf numFmtId="0" fontId="16" fillId="0" borderId="7" xfId="14" applyFont="1" applyFill="1" applyBorder="1" applyAlignment="1">
      <alignment horizontal="left" vertical="center" wrapText="1"/>
    </xf>
    <xf numFmtId="166" fontId="16" fillId="0" borderId="7" xfId="14" applyNumberFormat="1" applyFont="1" applyFill="1" applyBorder="1" applyAlignment="1">
      <alignment horizontal="center" vertical="center" wrapText="1"/>
    </xf>
    <xf numFmtId="1" fontId="16" fillId="0" borderId="7" xfId="14" applyNumberFormat="1" applyFont="1" applyFill="1" applyBorder="1" applyAlignment="1">
      <alignment horizontal="center" vertical="center" wrapText="1"/>
    </xf>
    <xf numFmtId="0" fontId="16" fillId="0" borderId="2" xfId="14" applyFont="1" applyBorder="1" applyAlignment="1">
      <alignment horizontal="left" vertical="center" wrapText="1"/>
    </xf>
    <xf numFmtId="0" fontId="16" fillId="0" borderId="3" xfId="14" applyFont="1" applyFill="1" applyBorder="1" applyAlignment="1">
      <alignment vertical="top" wrapText="1"/>
    </xf>
    <xf numFmtId="0" fontId="16" fillId="0" borderId="2" xfId="14" applyFont="1" applyFill="1" applyBorder="1" applyAlignment="1">
      <alignment horizontal="left" vertical="center" wrapText="1"/>
    </xf>
    <xf numFmtId="4" fontId="16" fillId="0" borderId="3" xfId="14" applyNumberFormat="1" applyFont="1" applyFill="1" applyBorder="1" applyAlignment="1">
      <alignment horizontal="center" vertical="center" wrapText="1"/>
    </xf>
    <xf numFmtId="0" fontId="16" fillId="0" borderId="3" xfId="14" applyFont="1" applyFill="1" applyBorder="1" applyAlignment="1">
      <alignment horizontal="center" vertical="center" wrapText="1"/>
    </xf>
    <xf numFmtId="0" fontId="18" fillId="0" borderId="3" xfId="14" applyFont="1" applyFill="1" applyBorder="1" applyAlignment="1" applyProtection="1">
      <alignment horizontal="left" vertical="top"/>
      <protection locked="0"/>
    </xf>
    <xf numFmtId="0" fontId="16" fillId="0" borderId="3" xfId="14" applyFont="1" applyFill="1" applyBorder="1" applyAlignment="1" applyProtection="1">
      <alignment horizontal="center" vertical="top" wrapText="1"/>
      <protection locked="0"/>
    </xf>
    <xf numFmtId="9" fontId="16" fillId="0" borderId="3" xfId="14" applyNumberFormat="1" applyFont="1" applyBorder="1" applyAlignment="1">
      <alignment horizontal="center" vertical="center" wrapText="1"/>
    </xf>
    <xf numFmtId="3" fontId="16" fillId="0" borderId="8" xfId="14" applyNumberFormat="1" applyFont="1" applyBorder="1" applyAlignment="1">
      <alignment horizontal="center" vertical="center" wrapText="1"/>
    </xf>
    <xf numFmtId="0" fontId="16" fillId="0" borderId="8" xfId="14" applyFont="1" applyBorder="1" applyAlignment="1">
      <alignment horizontal="left" vertical="center" wrapText="1"/>
    </xf>
    <xf numFmtId="0" fontId="18" fillId="0" borderId="6" xfId="14" applyFont="1" applyBorder="1" applyAlignment="1">
      <alignment horizontal="left" vertical="center"/>
    </xf>
    <xf numFmtId="0" fontId="16" fillId="0" borderId="6" xfId="14" applyFont="1" applyBorder="1" applyAlignment="1">
      <alignment horizontal="left" vertical="center" wrapText="1"/>
    </xf>
    <xf numFmtId="4" fontId="16" fillId="0" borderId="6" xfId="14" applyNumberFormat="1" applyFont="1" applyBorder="1" applyAlignment="1">
      <alignment horizontal="center" vertical="center" wrapText="1"/>
    </xf>
    <xf numFmtId="0" fontId="16" fillId="0" borderId="6" xfId="14" applyFont="1" applyBorder="1" applyAlignment="1">
      <alignment horizontal="center" vertical="center" wrapText="1"/>
    </xf>
    <xf numFmtId="4" fontId="18" fillId="0" borderId="10" xfId="14" applyNumberFormat="1" applyFont="1" applyFill="1" applyBorder="1" applyAlignment="1">
      <alignment horizontal="right" vertical="center" wrapText="1"/>
    </xf>
    <xf numFmtId="0" fontId="16" fillId="0" borderId="7" xfId="14" applyFont="1" applyBorder="1" applyAlignment="1">
      <alignment horizontal="left" vertical="center" wrapText="1"/>
    </xf>
    <xf numFmtId="10" fontId="16" fillId="0" borderId="7" xfId="14" applyNumberFormat="1" applyFont="1" applyBorder="1" applyAlignment="1">
      <alignment horizontal="center" vertical="center" wrapText="1"/>
    </xf>
    <xf numFmtId="4" fontId="30" fillId="0" borderId="7" xfId="14" applyNumberFormat="1" applyFont="1" applyBorder="1" applyAlignment="1">
      <alignment horizontal="center" vertical="center" wrapText="1" shrinkToFit="1"/>
    </xf>
    <xf numFmtId="0" fontId="16" fillId="0" borderId="7" xfId="14" applyFont="1" applyBorder="1" applyAlignment="1">
      <alignment horizontal="center" vertical="center" wrapText="1"/>
    </xf>
    <xf numFmtId="0" fontId="16" fillId="0" borderId="7" xfId="14" applyFont="1" applyBorder="1" applyAlignment="1">
      <alignment horizontal="center" vertical="center" wrapText="1" shrinkToFit="1"/>
    </xf>
    <xf numFmtId="4" fontId="16" fillId="0" borderId="41" xfId="14" applyNumberFormat="1" applyFont="1" applyFill="1" applyBorder="1" applyAlignment="1">
      <alignment horizontal="right" vertical="center" wrapText="1"/>
    </xf>
    <xf numFmtId="10" fontId="16" fillId="0" borderId="3" xfId="14" applyNumberFormat="1" applyFont="1" applyBorder="1" applyAlignment="1">
      <alignment horizontal="center" vertical="center" wrapText="1"/>
    </xf>
    <xf numFmtId="4" fontId="30" fillId="0" borderId="3" xfId="14" applyNumberFormat="1" applyFont="1" applyBorder="1" applyAlignment="1">
      <alignment horizontal="center" vertical="center" wrapText="1" shrinkToFit="1"/>
    </xf>
    <xf numFmtId="0" fontId="16" fillId="0" borderId="3" xfId="14" applyFont="1" applyBorder="1" applyAlignment="1">
      <alignment horizontal="center" vertical="center" wrapText="1" shrinkToFit="1"/>
    </xf>
    <xf numFmtId="10" fontId="16" fillId="0" borderId="8" xfId="14" applyNumberFormat="1" applyFont="1" applyBorder="1" applyAlignment="1">
      <alignment horizontal="center" vertical="center" wrapText="1"/>
    </xf>
    <xf numFmtId="4" fontId="30" fillId="0" borderId="8" xfId="14" applyNumberFormat="1" applyFont="1" applyBorder="1" applyAlignment="1">
      <alignment horizontal="center" vertical="center" wrapText="1" shrinkToFit="1"/>
    </xf>
    <xf numFmtId="0" fontId="16" fillId="0" borderId="8" xfId="14" applyFont="1" applyBorder="1" applyAlignment="1">
      <alignment horizontal="center" vertical="center" wrapText="1" shrinkToFit="1"/>
    </xf>
    <xf numFmtId="4" fontId="16" fillId="0" borderId="30" xfId="14" applyNumberFormat="1" applyFont="1" applyFill="1" applyBorder="1" applyAlignment="1">
      <alignment horizontal="right" vertical="center" wrapText="1"/>
    </xf>
    <xf numFmtId="4" fontId="16" fillId="0" borderId="6" xfId="14" applyNumberFormat="1" applyFont="1" applyBorder="1" applyAlignment="1">
      <alignment horizontal="center" vertical="center" wrapText="1" shrinkToFit="1"/>
    </xf>
    <xf numFmtId="0" fontId="16" fillId="0" borderId="6" xfId="14" applyFont="1" applyBorder="1" applyAlignment="1">
      <alignment horizontal="center" vertical="center" wrapText="1" shrinkToFit="1"/>
    </xf>
    <xf numFmtId="0" fontId="16" fillId="0" borderId="29" xfId="14" applyFont="1" applyBorder="1" applyAlignment="1">
      <alignment horizontal="center" vertical="center" wrapText="1"/>
    </xf>
    <xf numFmtId="0" fontId="16" fillId="0" borderId="0" xfId="14" applyFont="1" applyBorder="1" applyAlignment="1">
      <alignment horizontal="center" vertical="center" wrapText="1"/>
    </xf>
    <xf numFmtId="0" fontId="16" fillId="0" borderId="0" xfId="0" applyFont="1" applyFill="1" applyBorder="1" applyAlignment="1" applyProtection="1">
      <alignment horizontal="left" vertical="center" wrapText="1"/>
      <protection locked="0"/>
    </xf>
    <xf numFmtId="0" fontId="18" fillId="0" borderId="0" xfId="0" applyFont="1" applyFill="1" applyBorder="1" applyAlignment="1" applyProtection="1">
      <alignment horizontal="left" vertical="top" wrapText="1"/>
      <protection locked="0"/>
    </xf>
    <xf numFmtId="0" fontId="16" fillId="0" borderId="0" xfId="0" applyFont="1" applyFill="1" applyBorder="1" applyAlignment="1" applyProtection="1">
      <alignment horizontal="center" vertical="center" wrapText="1"/>
      <protection locked="0"/>
    </xf>
    <xf numFmtId="4" fontId="18" fillId="0" borderId="0" xfId="0" applyNumberFormat="1" applyFont="1" applyFill="1" applyBorder="1" applyAlignment="1" applyProtection="1">
      <alignment horizontal="center" vertical="center"/>
      <protection locked="0"/>
    </xf>
    <xf numFmtId="0" fontId="16" fillId="0" borderId="0" xfId="7" applyFont="1" applyBorder="1" applyAlignment="1" applyProtection="1">
      <alignment vertical="center"/>
      <protection locked="0"/>
    </xf>
    <xf numFmtId="0" fontId="16" fillId="0" borderId="0" xfId="0" applyFont="1"/>
    <xf numFmtId="0" fontId="16" fillId="0" borderId="0" xfId="7" applyFont="1"/>
    <xf numFmtId="0" fontId="16" fillId="0" borderId="0" xfId="0" applyFont="1" applyAlignment="1"/>
    <xf numFmtId="0" fontId="36" fillId="0" borderId="0" xfId="7" applyFont="1"/>
    <xf numFmtId="2" fontId="18" fillId="0" borderId="0" xfId="7" applyNumberFormat="1" applyFont="1" applyAlignment="1">
      <alignment horizontal="center" vertical="center" wrapText="1"/>
    </xf>
    <xf numFmtId="0" fontId="18" fillId="0" borderId="0" xfId="7" applyFont="1" applyAlignment="1">
      <alignment horizontal="center" vertical="center" wrapText="1"/>
    </xf>
    <xf numFmtId="2" fontId="36" fillId="0" borderId="0" xfId="14" applyNumberFormat="1" applyFont="1" applyBorder="1" applyAlignment="1" applyProtection="1">
      <alignment horizontal="left" vertical="center" wrapText="1"/>
      <protection locked="0"/>
    </xf>
    <xf numFmtId="0" fontId="16" fillId="0" borderId="0" xfId="0" applyFont="1" applyBorder="1"/>
    <xf numFmtId="4" fontId="18" fillId="0" borderId="0" xfId="7" applyNumberFormat="1" applyFont="1"/>
    <xf numFmtId="0" fontId="18" fillId="0" borderId="0" xfId="7" applyFont="1"/>
    <xf numFmtId="3" fontId="27" fillId="0" borderId="0" xfId="7" applyNumberFormat="1" applyFont="1"/>
    <xf numFmtId="0" fontId="16" fillId="0" borderId="0" xfId="7" applyFont="1" applyAlignment="1">
      <alignment vertical="center"/>
    </xf>
    <xf numFmtId="167" fontId="18" fillId="0" borderId="0" xfId="7" applyNumberFormat="1" applyFont="1"/>
    <xf numFmtId="0" fontId="27" fillId="0" borderId="0" xfId="0" applyFont="1"/>
    <xf numFmtId="2" fontId="27" fillId="0" borderId="0" xfId="0" applyNumberFormat="1" applyFont="1"/>
    <xf numFmtId="167" fontId="26" fillId="0" borderId="0" xfId="0" applyNumberFormat="1" applyFont="1" applyAlignment="1">
      <alignment vertical="center"/>
    </xf>
    <xf numFmtId="0" fontId="26" fillId="0" borderId="0" xfId="7" applyFont="1" applyAlignment="1">
      <alignment vertical="center"/>
    </xf>
    <xf numFmtId="0" fontId="16" fillId="0" borderId="0" xfId="0" applyFont="1" applyAlignment="1">
      <alignment vertical="center"/>
    </xf>
    <xf numFmtId="167" fontId="26" fillId="0" borderId="0" xfId="7" applyNumberFormat="1" applyFont="1" applyAlignment="1">
      <alignment vertical="center"/>
    </xf>
    <xf numFmtId="0" fontId="26" fillId="0" borderId="0" xfId="0" applyFont="1"/>
    <xf numFmtId="0" fontId="16" fillId="0" borderId="0" xfId="7" applyFont="1" applyAlignment="1">
      <alignment horizontal="right"/>
    </xf>
    <xf numFmtId="2" fontId="18" fillId="0" borderId="0" xfId="7" applyNumberFormat="1" applyFont="1"/>
    <xf numFmtId="4" fontId="16" fillId="0" borderId="0" xfId="7" applyNumberFormat="1" applyFont="1" applyAlignment="1">
      <alignment horizontal="center"/>
    </xf>
    <xf numFmtId="0" fontId="18" fillId="0" borderId="0" xfId="7" applyFont="1" applyAlignment="1">
      <alignment horizontal="left"/>
    </xf>
    <xf numFmtId="0" fontId="16" fillId="0" borderId="0" xfId="7" applyFont="1" applyAlignment="1"/>
    <xf numFmtId="0" fontId="18" fillId="2" borderId="32" xfId="7" applyFont="1" applyFill="1" applyBorder="1" applyAlignment="1">
      <alignment horizontal="center" vertical="top" wrapText="1"/>
    </xf>
    <xf numFmtId="0" fontId="18" fillId="2" borderId="3" xfId="7" applyFont="1" applyFill="1" applyBorder="1" applyAlignment="1">
      <alignment horizontal="center" vertical="top" wrapText="1"/>
    </xf>
    <xf numFmtId="0" fontId="16" fillId="2" borderId="27" xfId="7" applyFont="1" applyFill="1" applyBorder="1" applyAlignment="1">
      <alignment horizontal="center" vertical="top" wrapText="1"/>
    </xf>
    <xf numFmtId="0" fontId="16" fillId="2" borderId="3" xfId="7" applyFont="1" applyFill="1" applyBorder="1" applyAlignment="1">
      <alignment horizontal="left" vertical="top" wrapText="1"/>
    </xf>
    <xf numFmtId="0" fontId="16" fillId="2" borderId="3" xfId="7" applyFont="1" applyFill="1" applyBorder="1" applyAlignment="1">
      <alignment horizontal="center" vertical="top" wrapText="1"/>
    </xf>
    <xf numFmtId="0" fontId="16" fillId="2" borderId="31" xfId="7" applyFont="1" applyFill="1" applyBorder="1" applyAlignment="1">
      <alignment horizontal="center" vertical="top" wrapText="1"/>
    </xf>
    <xf numFmtId="2" fontId="16" fillId="2" borderId="31" xfId="7" applyNumberFormat="1" applyFont="1" applyFill="1" applyBorder="1" applyAlignment="1">
      <alignment horizontal="center" vertical="top" wrapText="1"/>
    </xf>
    <xf numFmtId="0" fontId="16" fillId="2" borderId="17" xfId="7" applyFont="1" applyFill="1" applyBorder="1" applyAlignment="1">
      <alignment horizontal="center" vertical="top" wrapText="1"/>
    </xf>
    <xf numFmtId="0" fontId="18" fillId="2" borderId="8" xfId="7" applyFont="1" applyFill="1" applyBorder="1" applyAlignment="1">
      <alignment horizontal="center" vertical="top" wrapText="1"/>
    </xf>
    <xf numFmtId="0" fontId="16" fillId="2" borderId="8" xfId="7" applyFont="1" applyFill="1" applyBorder="1" applyAlignment="1">
      <alignment horizontal="center" vertical="top" wrapText="1"/>
    </xf>
    <xf numFmtId="2" fontId="18" fillId="2" borderId="30" xfId="7" applyNumberFormat="1" applyFont="1" applyFill="1" applyBorder="1" applyAlignment="1">
      <alignment horizontal="center" vertical="top" wrapText="1"/>
    </xf>
    <xf numFmtId="0" fontId="16" fillId="0" borderId="42" xfId="7" applyFont="1" applyBorder="1"/>
    <xf numFmtId="0" fontId="16" fillId="0" borderId="43" xfId="7" applyFont="1" applyBorder="1"/>
    <xf numFmtId="0" fontId="16" fillId="0" borderId="14" xfId="7" applyFont="1" applyBorder="1"/>
    <xf numFmtId="0" fontId="16" fillId="0" borderId="22" xfId="7" applyFont="1" applyBorder="1"/>
    <xf numFmtId="0" fontId="16" fillId="0" borderId="0" xfId="7" applyFont="1" applyBorder="1"/>
    <xf numFmtId="0" fontId="16" fillId="0" borderId="44" xfId="7" applyFont="1" applyBorder="1"/>
    <xf numFmtId="0" fontId="30" fillId="0" borderId="14" xfId="7" applyFont="1" applyBorder="1" applyAlignment="1">
      <alignment horizontal="center"/>
    </xf>
    <xf numFmtId="4" fontId="18" fillId="0" borderId="42" xfId="7" applyNumberFormat="1" applyFont="1" applyBorder="1" applyAlignment="1"/>
    <xf numFmtId="4" fontId="16" fillId="0" borderId="0" xfId="0" applyNumberFormat="1" applyFont="1"/>
    <xf numFmtId="0" fontId="16" fillId="0" borderId="38" xfId="7" applyFont="1" applyBorder="1"/>
    <xf numFmtId="0" fontId="16" fillId="0" borderId="45" xfId="7" applyFont="1" applyBorder="1"/>
    <xf numFmtId="0" fontId="16" fillId="0" borderId="46" xfId="7" applyFont="1" applyBorder="1"/>
    <xf numFmtId="4" fontId="38" fillId="0" borderId="38" xfId="7" applyNumberFormat="1" applyFont="1" applyBorder="1" applyAlignment="1">
      <alignment horizontal="left"/>
    </xf>
    <xf numFmtId="0" fontId="16" fillId="0" borderId="11" xfId="7" applyFont="1" applyBorder="1" applyAlignment="1"/>
    <xf numFmtId="0" fontId="16" fillId="0" borderId="37" xfId="7" applyFont="1" applyBorder="1" applyAlignment="1"/>
    <xf numFmtId="0" fontId="16" fillId="0" borderId="46" xfId="7" applyFont="1" applyBorder="1" applyAlignment="1">
      <alignment horizontal="center"/>
    </xf>
    <xf numFmtId="4" fontId="18" fillId="0" borderId="11" xfId="7" applyNumberFormat="1" applyFont="1" applyBorder="1" applyAlignment="1">
      <alignment horizontal="center"/>
    </xf>
    <xf numFmtId="0" fontId="16" fillId="0" borderId="11" xfId="7" applyFont="1" applyBorder="1"/>
    <xf numFmtId="0" fontId="16" fillId="0" borderId="37" xfId="7" applyFont="1" applyBorder="1"/>
    <xf numFmtId="0" fontId="16" fillId="0" borderId="35" xfId="7" applyFont="1" applyBorder="1" applyAlignment="1">
      <alignment horizontal="center"/>
    </xf>
    <xf numFmtId="0" fontId="16" fillId="0" borderId="35" xfId="7" applyFont="1" applyBorder="1"/>
    <xf numFmtId="0" fontId="18" fillId="0" borderId="0" xfId="7" applyFont="1" applyBorder="1" applyAlignment="1" applyProtection="1">
      <alignment vertical="center"/>
      <protection locked="0"/>
    </xf>
    <xf numFmtId="2" fontId="16" fillId="0" borderId="0" xfId="7" applyNumberFormat="1" applyFont="1" applyBorder="1" applyAlignment="1" applyProtection="1">
      <alignment horizontal="center" vertical="center"/>
      <protection locked="0"/>
    </xf>
    <xf numFmtId="0" fontId="39" fillId="0" borderId="0" xfId="7" applyFont="1" applyBorder="1" applyAlignment="1" applyProtection="1">
      <alignment vertical="center"/>
      <protection locked="0"/>
    </xf>
    <xf numFmtId="4" fontId="29" fillId="0" borderId="0" xfId="14" applyNumberFormat="1" applyFont="1" applyBorder="1" applyAlignment="1" applyProtection="1">
      <alignment horizontal="center" vertical="center"/>
      <protection locked="0"/>
    </xf>
    <xf numFmtId="4" fontId="18" fillId="0" borderId="0" xfId="14" applyNumberFormat="1" applyFont="1" applyBorder="1" applyAlignment="1" applyProtection="1">
      <alignment vertical="center"/>
      <protection locked="0"/>
    </xf>
    <xf numFmtId="0" fontId="16" fillId="0" borderId="0" xfId="0" applyFont="1" applyAlignment="1">
      <alignment wrapText="1"/>
    </xf>
    <xf numFmtId="0" fontId="16" fillId="0" borderId="0" xfId="0" applyFont="1" applyAlignment="1">
      <alignment horizontal="center" wrapText="1"/>
    </xf>
    <xf numFmtId="0" fontId="16" fillId="0" borderId="28" xfId="0" applyFont="1" applyBorder="1" applyAlignment="1">
      <alignment horizontal="center" vertical="top" wrapText="1"/>
    </xf>
    <xf numFmtId="0" fontId="16" fillId="0" borderId="32" xfId="0" applyFont="1" applyBorder="1" applyAlignment="1">
      <alignment horizontal="center" vertical="top" wrapText="1"/>
    </xf>
    <xf numFmtId="0" fontId="16" fillId="0" borderId="33" xfId="0" applyFont="1" applyBorder="1" applyAlignment="1">
      <alignment horizontal="center" vertical="top" wrapText="1"/>
    </xf>
    <xf numFmtId="0" fontId="16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 vertical="center"/>
    </xf>
    <xf numFmtId="0" fontId="16" fillId="0" borderId="27" xfId="0" applyFont="1" applyBorder="1" applyAlignment="1">
      <alignment horizontal="center" vertical="top"/>
    </xf>
    <xf numFmtId="0" fontId="16" fillId="0" borderId="3" xfId="0" applyFont="1" applyBorder="1" applyAlignment="1">
      <alignment horizontal="center"/>
    </xf>
    <xf numFmtId="0" fontId="16" fillId="0" borderId="31" xfId="0" applyFont="1" applyBorder="1" applyAlignment="1">
      <alignment horizontal="center"/>
    </xf>
    <xf numFmtId="0" fontId="16" fillId="0" borderId="12" xfId="0" applyFont="1" applyFill="1" applyBorder="1"/>
    <xf numFmtId="0" fontId="16" fillId="0" borderId="12" xfId="0" applyFont="1" applyFill="1" applyBorder="1" applyAlignment="1">
      <alignment horizontal="center"/>
    </xf>
    <xf numFmtId="0" fontId="16" fillId="0" borderId="13" xfId="0" applyFont="1" applyFill="1" applyBorder="1" applyAlignment="1">
      <alignment horizontal="center"/>
    </xf>
    <xf numFmtId="0" fontId="16" fillId="0" borderId="14" xfId="0" applyFont="1" applyFill="1" applyBorder="1" applyAlignment="1">
      <alignment horizontal="center" vertical="center" wrapText="1"/>
    </xf>
    <xf numFmtId="0" fontId="16" fillId="0" borderId="4" xfId="0" applyFont="1" applyFill="1" applyBorder="1"/>
    <xf numFmtId="0" fontId="16" fillId="0" borderId="8" xfId="0" applyFont="1" applyFill="1" applyBorder="1" applyAlignment="1">
      <alignment horizontal="center"/>
    </xf>
    <xf numFmtId="4" fontId="16" fillId="0" borderId="30" xfId="0" applyNumberFormat="1" applyFont="1" applyFill="1" applyBorder="1" applyAlignment="1">
      <alignment horizontal="center" vertical="center" wrapText="1"/>
    </xf>
    <xf numFmtId="0" fontId="16" fillId="0" borderId="8" xfId="0" applyFont="1" applyFill="1" applyBorder="1"/>
    <xf numFmtId="0" fontId="16" fillId="0" borderId="7" xfId="0" applyFont="1" applyFill="1" applyBorder="1"/>
    <xf numFmtId="0" fontId="16" fillId="0" borderId="27" xfId="0" applyFont="1" applyFill="1" applyBorder="1" applyAlignment="1">
      <alignment horizontal="center" vertical="top"/>
    </xf>
    <xf numFmtId="4" fontId="16" fillId="0" borderId="3" xfId="0" applyNumberFormat="1" applyFont="1" applyFill="1" applyBorder="1" applyAlignment="1">
      <alignment horizontal="center" vertical="center" wrapText="1"/>
    </xf>
    <xf numFmtId="0" fontId="16" fillId="0" borderId="3" xfId="0" applyFont="1" applyFill="1" applyBorder="1" applyAlignment="1">
      <alignment vertical="center"/>
    </xf>
    <xf numFmtId="0" fontId="16" fillId="0" borderId="1" xfId="0" applyFont="1" applyFill="1" applyBorder="1" applyAlignment="1">
      <alignment horizontal="center"/>
    </xf>
    <xf numFmtId="0" fontId="16" fillId="0" borderId="3" xfId="0" applyFont="1" applyFill="1" applyBorder="1" applyAlignment="1">
      <alignment horizontal="center"/>
    </xf>
    <xf numFmtId="4" fontId="16" fillId="0" borderId="31" xfId="0" applyNumberFormat="1" applyFont="1" applyFill="1" applyBorder="1" applyAlignment="1">
      <alignment horizontal="center" vertical="center" wrapText="1"/>
    </xf>
    <xf numFmtId="0" fontId="16" fillId="0" borderId="5" xfId="0" applyFont="1" applyFill="1" applyBorder="1" applyAlignment="1">
      <alignment horizontal="center"/>
    </xf>
    <xf numFmtId="0" fontId="16" fillId="0" borderId="4" xfId="0" applyFont="1" applyFill="1" applyBorder="1" applyAlignment="1">
      <alignment horizontal="center"/>
    </xf>
    <xf numFmtId="0" fontId="16" fillId="0" borderId="19" xfId="0" applyFont="1" applyFill="1" applyBorder="1"/>
    <xf numFmtId="0" fontId="16" fillId="0" borderId="20" xfId="0" applyFont="1" applyFill="1" applyBorder="1" applyAlignment="1">
      <alignment horizontal="center"/>
    </xf>
    <xf numFmtId="0" fontId="16" fillId="0" borderId="5" xfId="0" applyFont="1" applyFill="1" applyBorder="1"/>
    <xf numFmtId="0" fontId="16" fillId="0" borderId="21" xfId="0" applyFont="1" applyFill="1" applyBorder="1" applyAlignment="1">
      <alignment horizontal="center"/>
    </xf>
    <xf numFmtId="0" fontId="16" fillId="0" borderId="17" xfId="0" applyFont="1" applyFill="1" applyBorder="1" applyAlignment="1">
      <alignment horizontal="center" vertical="top"/>
    </xf>
    <xf numFmtId="0" fontId="16" fillId="0" borderId="15" xfId="0" applyFont="1" applyFill="1" applyBorder="1" applyAlignment="1">
      <alignment horizontal="center" vertical="top"/>
    </xf>
    <xf numFmtId="0" fontId="16" fillId="0" borderId="18" xfId="0" applyFont="1" applyFill="1" applyBorder="1" applyAlignment="1">
      <alignment horizontal="center" vertical="top"/>
    </xf>
    <xf numFmtId="49" fontId="16" fillId="0" borderId="3" xfId="0" applyNumberFormat="1" applyFont="1" applyFill="1" applyBorder="1" applyAlignment="1">
      <alignment horizontal="center" vertical="top"/>
    </xf>
    <xf numFmtId="4" fontId="16" fillId="0" borderId="3" xfId="0" applyNumberFormat="1" applyFont="1" applyFill="1" applyBorder="1" applyAlignment="1">
      <alignment horizontal="center" vertical="center"/>
    </xf>
    <xf numFmtId="0" fontId="16" fillId="0" borderId="3" xfId="0" applyFont="1" applyFill="1" applyBorder="1" applyAlignment="1" applyProtection="1">
      <alignment horizontal="center" vertical="center"/>
      <protection locked="0"/>
    </xf>
    <xf numFmtId="0" fontId="16" fillId="0" borderId="3" xfId="0" applyFont="1" applyFill="1" applyBorder="1" applyAlignment="1">
      <alignment horizontal="center" vertical="center"/>
    </xf>
    <xf numFmtId="3" fontId="16" fillId="0" borderId="3" xfId="0" applyNumberFormat="1" applyFont="1" applyFill="1" applyBorder="1" applyAlignment="1">
      <alignment horizontal="center" vertical="center" wrapText="1"/>
    </xf>
    <xf numFmtId="0" fontId="16" fillId="0" borderId="22" xfId="0" applyFont="1" applyFill="1" applyBorder="1" applyAlignment="1">
      <alignment horizontal="center" vertical="top"/>
    </xf>
    <xf numFmtId="0" fontId="16" fillId="0" borderId="16" xfId="0" applyFont="1" applyFill="1" applyBorder="1"/>
    <xf numFmtId="4" fontId="16" fillId="0" borderId="23" xfId="0" applyNumberFormat="1" applyFont="1" applyFill="1" applyBorder="1" applyAlignment="1">
      <alignment horizontal="center"/>
    </xf>
    <xf numFmtId="0" fontId="16" fillId="0" borderId="11" xfId="0" applyFont="1" applyFill="1" applyBorder="1" applyAlignment="1" applyProtection="1">
      <alignment vertical="center"/>
      <protection locked="0"/>
    </xf>
    <xf numFmtId="0" fontId="16" fillId="0" borderId="0" xfId="0" applyFont="1" applyFill="1" applyBorder="1" applyAlignment="1">
      <alignment horizontal="center" vertical="center"/>
    </xf>
    <xf numFmtId="0" fontId="18" fillId="0" borderId="0" xfId="0" applyFont="1" applyFill="1" applyBorder="1" applyAlignment="1" applyProtection="1">
      <alignment horizontal="left" vertical="center" wrapText="1"/>
      <protection locked="0"/>
    </xf>
    <xf numFmtId="0" fontId="16" fillId="0" borderId="0" xfId="0" applyFont="1" applyFill="1" applyBorder="1" applyAlignment="1" applyProtection="1">
      <alignment horizontal="left" vertical="top" wrapText="1"/>
      <protection locked="0"/>
    </xf>
    <xf numFmtId="0" fontId="18" fillId="0" borderId="0" xfId="0" applyFont="1" applyFill="1" applyBorder="1" applyAlignment="1" applyProtection="1">
      <alignment horizontal="center" vertical="top" wrapText="1"/>
      <protection locked="0"/>
    </xf>
    <xf numFmtId="0" fontId="18" fillId="0" borderId="3" xfId="14" applyFont="1" applyBorder="1" applyAlignment="1" applyProtection="1">
      <alignment vertical="center" wrapText="1"/>
      <protection locked="0"/>
    </xf>
    <xf numFmtId="4" fontId="18" fillId="0" borderId="3" xfId="14" applyNumberFormat="1" applyFont="1" applyBorder="1" applyAlignment="1" applyProtection="1">
      <alignment horizontal="center" vertical="center" wrapText="1"/>
      <protection locked="0"/>
    </xf>
    <xf numFmtId="2" fontId="18" fillId="0" borderId="3" xfId="14" applyNumberFormat="1" applyFont="1" applyBorder="1" applyAlignment="1" applyProtection="1">
      <alignment horizontal="center" vertical="center" wrapText="1"/>
      <protection locked="0"/>
    </xf>
    <xf numFmtId="4" fontId="18" fillId="0" borderId="3" xfId="14" applyNumberFormat="1" applyFont="1" applyBorder="1" applyAlignment="1" applyProtection="1">
      <alignment vertical="center" wrapText="1"/>
      <protection locked="0"/>
    </xf>
    <xf numFmtId="0" fontId="18" fillId="0" borderId="3" xfId="14" applyFont="1" applyFill="1" applyBorder="1" applyAlignment="1" applyProtection="1">
      <alignment vertical="center" wrapText="1"/>
      <protection locked="0"/>
    </xf>
    <xf numFmtId="4" fontId="16" fillId="0" borderId="3" xfId="0" applyNumberFormat="1" applyFont="1" applyFill="1" applyBorder="1" applyAlignment="1">
      <alignment vertical="center"/>
    </xf>
    <xf numFmtId="0" fontId="18" fillId="0" borderId="3" xfId="14" applyFont="1" applyFill="1" applyBorder="1" applyAlignment="1" applyProtection="1">
      <alignment horizontal="center" vertical="center" wrapText="1"/>
      <protection locked="0"/>
    </xf>
    <xf numFmtId="2" fontId="18" fillId="0" borderId="3" xfId="14" applyNumberFormat="1" applyFont="1" applyFill="1" applyBorder="1" applyAlignment="1" applyProtection="1">
      <alignment horizontal="center" vertical="center" wrapText="1"/>
      <protection locked="0"/>
    </xf>
    <xf numFmtId="4" fontId="18" fillId="0" borderId="3" xfId="14" applyNumberFormat="1" applyFont="1" applyFill="1" applyBorder="1" applyAlignment="1" applyProtection="1">
      <alignment vertical="center" wrapText="1"/>
      <protection locked="0"/>
    </xf>
    <xf numFmtId="0" fontId="18" fillId="0" borderId="3" xfId="14" applyFont="1" applyBorder="1" applyAlignment="1" applyProtection="1">
      <alignment horizontal="center" vertical="center"/>
      <protection locked="0"/>
    </xf>
    <xf numFmtId="4" fontId="16" fillId="0" borderId="3" xfId="14" applyNumberFormat="1" applyFont="1" applyBorder="1" applyAlignment="1" applyProtection="1">
      <alignment vertical="center"/>
      <protection locked="0"/>
    </xf>
    <xf numFmtId="2" fontId="18" fillId="0" borderId="3" xfId="14" applyNumberFormat="1" applyFont="1" applyFill="1" applyBorder="1" applyAlignment="1" applyProtection="1">
      <alignment vertical="center" wrapText="1"/>
      <protection locked="0"/>
    </xf>
    <xf numFmtId="166" fontId="16" fillId="0" borderId="3" xfId="14" applyNumberFormat="1" applyFont="1" applyFill="1" applyBorder="1" applyAlignment="1" applyProtection="1">
      <alignment horizontal="center" vertical="center"/>
      <protection locked="0"/>
    </xf>
    <xf numFmtId="0" fontId="16" fillId="0" borderId="3" xfId="14" applyFont="1" applyBorder="1" applyAlignment="1" applyProtection="1">
      <alignment horizontal="center" vertical="center" wrapText="1"/>
      <protection locked="0"/>
    </xf>
    <xf numFmtId="4" fontId="16" fillId="0" borderId="3" xfId="14" applyNumberFormat="1" applyFont="1" applyBorder="1" applyAlignment="1" applyProtection="1">
      <alignment vertical="center"/>
    </xf>
    <xf numFmtId="0" fontId="8" fillId="0" borderId="0" xfId="7" applyFont="1" applyAlignment="1">
      <alignment horizontal="center"/>
    </xf>
    <xf numFmtId="0" fontId="8" fillId="0" borderId="0" xfId="0" applyFont="1" applyAlignment="1">
      <alignment horizontal="center" wrapText="1"/>
    </xf>
    <xf numFmtId="0" fontId="16" fillId="0" borderId="0" xfId="0" applyFont="1" applyFill="1" applyAlignment="1">
      <alignment vertical="center"/>
    </xf>
    <xf numFmtId="4" fontId="18" fillId="0" borderId="9" xfId="0" applyNumberFormat="1" applyFont="1" applyFill="1" applyBorder="1" applyAlignment="1" applyProtection="1">
      <alignment horizontal="center" vertical="center" wrapText="1"/>
      <protection locked="0"/>
    </xf>
    <xf numFmtId="2" fontId="18" fillId="0" borderId="25" xfId="0" applyNumberFormat="1" applyFont="1" applyFill="1" applyBorder="1" applyAlignment="1" applyProtection="1">
      <alignment horizontal="center" vertical="center" wrapText="1"/>
      <protection locked="0"/>
    </xf>
    <xf numFmtId="0" fontId="16" fillId="0" borderId="9" xfId="0" quotePrefix="1" applyFont="1" applyFill="1" applyBorder="1" applyAlignment="1" applyProtection="1">
      <alignment horizontal="center" vertical="top"/>
      <protection locked="0"/>
    </xf>
    <xf numFmtId="4" fontId="18" fillId="0" borderId="10" xfId="0" applyNumberFormat="1" applyFont="1" applyFill="1" applyBorder="1" applyAlignment="1" applyProtection="1">
      <alignment horizontal="center" vertical="center" wrapText="1"/>
      <protection locked="0"/>
    </xf>
    <xf numFmtId="0" fontId="16" fillId="0" borderId="38" xfId="0" applyFont="1" applyFill="1" applyBorder="1" applyAlignment="1" applyProtection="1">
      <alignment horizontal="center" vertical="center"/>
      <protection locked="0"/>
    </xf>
    <xf numFmtId="0" fontId="16" fillId="0" borderId="11" xfId="0" applyFont="1" applyFill="1" applyBorder="1" applyAlignment="1" applyProtection="1">
      <alignment horizontal="center" vertical="center"/>
      <protection locked="0"/>
    </xf>
    <xf numFmtId="0" fontId="16" fillId="0" borderId="0" xfId="0" applyFont="1" applyFill="1" applyAlignment="1">
      <alignment horizontal="center"/>
    </xf>
    <xf numFmtId="0" fontId="7" fillId="0" borderId="1" xfId="5" applyFont="1" applyBorder="1" applyAlignment="1">
      <alignment vertical="center" wrapText="1"/>
    </xf>
    <xf numFmtId="0" fontId="7" fillId="0" borderId="3" xfId="5" applyFont="1" applyBorder="1" applyAlignment="1">
      <alignment horizontal="left" vertical="center"/>
    </xf>
    <xf numFmtId="0" fontId="7" fillId="0" borderId="2" xfId="5" applyFont="1" applyBorder="1" applyAlignment="1">
      <alignment horizontal="center" vertical="center" wrapText="1"/>
    </xf>
    <xf numFmtId="4" fontId="7" fillId="0" borderId="3" xfId="5" applyNumberFormat="1" applyFont="1" applyBorder="1"/>
    <xf numFmtId="0" fontId="16" fillId="0" borderId="4" xfId="14" applyFont="1" applyFill="1" applyBorder="1" applyAlignment="1">
      <alignment vertical="center" wrapText="1"/>
    </xf>
    <xf numFmtId="3" fontId="16" fillId="0" borderId="4" xfId="14" applyNumberFormat="1" applyFont="1" applyBorder="1" applyAlignment="1">
      <alignment horizontal="center" vertical="center" wrapText="1"/>
    </xf>
    <xf numFmtId="0" fontId="18" fillId="0" borderId="6" xfId="0" applyFont="1" applyFill="1" applyBorder="1" applyAlignment="1" applyProtection="1">
      <alignment horizontal="center" vertical="center" wrapText="1"/>
      <protection locked="0"/>
    </xf>
    <xf numFmtId="4" fontId="18" fillId="0" borderId="6" xfId="0" applyNumberFormat="1" applyFont="1" applyFill="1" applyBorder="1" applyAlignment="1" applyProtection="1">
      <alignment horizontal="center" vertical="center" wrapText="1"/>
      <protection locked="0"/>
    </xf>
    <xf numFmtId="2" fontId="18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18" fillId="0" borderId="9" xfId="0" applyFont="1" applyFill="1" applyBorder="1" applyAlignment="1" applyProtection="1">
      <alignment horizontal="center" vertical="center" wrapText="1"/>
      <protection locked="0"/>
    </xf>
    <xf numFmtId="0" fontId="18" fillId="0" borderId="6" xfId="0" applyFont="1" applyFill="1" applyBorder="1" applyAlignment="1" applyProtection="1">
      <alignment horizontal="left" vertical="center"/>
      <protection locked="0"/>
    </xf>
    <xf numFmtId="0" fontId="18" fillId="0" borderId="4" xfId="0" applyFont="1" applyFill="1" applyBorder="1" applyAlignment="1" applyProtection="1">
      <alignment vertical="center" wrapText="1"/>
      <protection locked="0"/>
    </xf>
    <xf numFmtId="4" fontId="18" fillId="0" borderId="0" xfId="0" applyNumberFormat="1" applyFont="1" applyBorder="1" applyAlignment="1">
      <alignment vertical="center"/>
    </xf>
    <xf numFmtId="2" fontId="16" fillId="0" borderId="59" xfId="0" applyNumberFormat="1" applyFont="1" applyFill="1" applyBorder="1" applyAlignment="1" applyProtection="1">
      <alignment horizontal="center" vertical="center"/>
      <protection locked="0"/>
    </xf>
    <xf numFmtId="4" fontId="16" fillId="0" borderId="24" xfId="0" applyNumberFormat="1" applyFont="1" applyFill="1" applyBorder="1" applyAlignment="1" applyProtection="1">
      <alignment horizontal="center" vertical="center" wrapText="1"/>
      <protection locked="0"/>
    </xf>
    <xf numFmtId="4" fontId="16" fillId="0" borderId="60" xfId="0" applyNumberFormat="1" applyFont="1" applyFill="1" applyBorder="1" applyAlignment="1" applyProtection="1">
      <alignment horizontal="center" vertical="center"/>
      <protection locked="0"/>
    </xf>
    <xf numFmtId="0" fontId="16" fillId="0" borderId="6" xfId="0" applyFont="1" applyFill="1" applyBorder="1" applyAlignment="1">
      <alignment horizontal="left" vertical="center" wrapText="1"/>
    </xf>
    <xf numFmtId="4" fontId="18" fillId="0" borderId="60" xfId="0" applyNumberFormat="1" applyFont="1" applyFill="1" applyBorder="1" applyAlignment="1" applyProtection="1">
      <alignment horizontal="right" vertical="center"/>
      <protection locked="0"/>
    </xf>
    <xf numFmtId="171" fontId="16" fillId="0" borderId="6" xfId="0" applyNumberFormat="1" applyFont="1" applyFill="1" applyBorder="1" applyAlignment="1" applyProtection="1">
      <alignment horizontal="center" vertical="center"/>
      <protection locked="0"/>
    </xf>
    <xf numFmtId="4" fontId="18" fillId="0" borderId="10" xfId="0" applyNumberFormat="1" applyFont="1" applyFill="1" applyBorder="1" applyAlignment="1" applyProtection="1">
      <alignment horizontal="right" vertical="center"/>
      <protection locked="0"/>
    </xf>
    <xf numFmtId="0" fontId="25" fillId="0" borderId="3" xfId="3" quotePrefix="1" applyFont="1" applyBorder="1" applyAlignment="1">
      <alignment horizontal="left" vertical="center" wrapText="1"/>
    </xf>
    <xf numFmtId="0" fontId="7" fillId="0" borderId="0" xfId="0" applyFont="1" applyFill="1" applyBorder="1" applyAlignment="1" applyProtection="1">
      <alignment horizontal="left" vertical="center"/>
      <protection locked="0"/>
    </xf>
    <xf numFmtId="0" fontId="25" fillId="0" borderId="3" xfId="3" quotePrefix="1" applyFont="1" applyBorder="1" applyAlignment="1">
      <alignment horizontal="right" vertical="center" wrapText="1"/>
    </xf>
    <xf numFmtId="0" fontId="8" fillId="0" borderId="3" xfId="5" applyFont="1" applyBorder="1" applyAlignment="1">
      <alignment horizontal="center" vertical="center" wrapText="1"/>
    </xf>
    <xf numFmtId="0" fontId="8" fillId="0" borderId="0" xfId="5" applyFont="1" applyAlignment="1">
      <alignment horizontal="center"/>
    </xf>
    <xf numFmtId="0" fontId="16" fillId="0" borderId="6" xfId="0" applyFont="1" applyFill="1" applyBorder="1" applyAlignment="1" applyProtection="1">
      <alignment horizontal="left" vertical="center" wrapText="1"/>
      <protection locked="0"/>
    </xf>
    <xf numFmtId="0" fontId="18" fillId="0" borderId="11" xfId="0" applyFont="1" applyFill="1" applyBorder="1" applyAlignment="1" applyProtection="1">
      <alignment horizontal="center" vertical="center" wrapText="1"/>
      <protection locked="0"/>
    </xf>
    <xf numFmtId="0" fontId="18" fillId="0" borderId="37" xfId="0" applyFont="1" applyFill="1" applyBorder="1" applyAlignment="1" applyProtection="1">
      <alignment horizontal="center" vertical="center" wrapText="1"/>
      <protection locked="0"/>
    </xf>
    <xf numFmtId="0" fontId="18" fillId="0" borderId="6" xfId="0" applyFont="1" applyFill="1" applyBorder="1" applyAlignment="1" applyProtection="1">
      <alignment horizontal="left" vertical="center" wrapText="1"/>
      <protection locked="0"/>
    </xf>
    <xf numFmtId="0" fontId="8" fillId="0" borderId="0" xfId="14" applyFont="1" applyBorder="1" applyAlignment="1" applyProtection="1">
      <alignment horizontal="center" vertical="center"/>
      <protection locked="0"/>
    </xf>
    <xf numFmtId="0" fontId="33" fillId="0" borderId="0" xfId="10" applyFont="1" applyFill="1" applyBorder="1" applyAlignment="1">
      <alignment horizontal="center" vertical="center" wrapText="1"/>
    </xf>
    <xf numFmtId="0" fontId="31" fillId="0" borderId="3" xfId="10" applyFont="1" applyFill="1" applyBorder="1" applyAlignment="1">
      <alignment horizontal="center" vertical="center" wrapText="1"/>
    </xf>
    <xf numFmtId="0" fontId="16" fillId="0" borderId="0" xfId="14" applyFont="1" applyBorder="1" applyAlignment="1" applyProtection="1">
      <alignment horizontal="left" vertical="center"/>
      <protection locked="0"/>
    </xf>
    <xf numFmtId="0" fontId="16" fillId="0" borderId="0" xfId="14" applyFont="1" applyBorder="1" applyAlignment="1" applyProtection="1">
      <alignment horizontal="center" vertical="center"/>
      <protection locked="0"/>
    </xf>
    <xf numFmtId="0" fontId="18" fillId="0" borderId="3" xfId="14" applyFont="1" applyBorder="1" applyAlignment="1" applyProtection="1">
      <alignment horizontal="center" vertical="center" wrapText="1"/>
      <protection locked="0"/>
    </xf>
    <xf numFmtId="2" fontId="16" fillId="0" borderId="24" xfId="0" applyNumberFormat="1" applyFont="1" applyFill="1" applyBorder="1" applyAlignment="1" applyProtection="1">
      <alignment horizontal="center" vertical="center"/>
      <protection locked="0"/>
    </xf>
    <xf numFmtId="4" fontId="16" fillId="0" borderId="14" xfId="14" applyNumberFormat="1" applyFont="1" applyFill="1" applyBorder="1" applyAlignment="1">
      <alignment horizontal="center" vertical="center"/>
    </xf>
    <xf numFmtId="4" fontId="16" fillId="0" borderId="44" xfId="14" applyNumberFormat="1" applyFont="1" applyFill="1" applyBorder="1" applyAlignment="1">
      <alignment horizontal="center" vertical="center"/>
    </xf>
    <xf numFmtId="4" fontId="16" fillId="0" borderId="46" xfId="14" applyNumberFormat="1" applyFont="1" applyFill="1" applyBorder="1" applyAlignment="1">
      <alignment horizontal="center" vertical="center"/>
    </xf>
    <xf numFmtId="0" fontId="40" fillId="0" borderId="3" xfId="3" quotePrefix="1" applyFont="1" applyBorder="1" applyAlignment="1">
      <alignment horizontal="center" vertical="center" wrapText="1"/>
    </xf>
    <xf numFmtId="0" fontId="18" fillId="0" borderId="3" xfId="14" applyFont="1" applyBorder="1" applyAlignment="1" applyProtection="1">
      <alignment horizontal="left" vertical="top" wrapText="1"/>
      <protection locked="0"/>
    </xf>
    <xf numFmtId="0" fontId="18" fillId="0" borderId="49" xfId="14" applyFont="1" applyBorder="1" applyAlignment="1" applyProtection="1">
      <alignment horizontal="left" vertical="top" wrapText="1"/>
      <protection locked="0"/>
    </xf>
    <xf numFmtId="0" fontId="18" fillId="0" borderId="0" xfId="14" applyFont="1" applyBorder="1" applyAlignment="1" applyProtection="1">
      <alignment horizontal="center" vertical="center"/>
      <protection locked="0"/>
    </xf>
    <xf numFmtId="0" fontId="16" fillId="0" borderId="0" xfId="6" applyFont="1" applyFill="1" applyBorder="1" applyAlignment="1" applyProtection="1">
      <alignment vertical="center" wrapText="1"/>
      <protection locked="0"/>
    </xf>
    <xf numFmtId="0" fontId="27" fillId="0" borderId="0" xfId="6" applyFont="1" applyFill="1" applyAlignment="1">
      <alignment vertical="center"/>
    </xf>
    <xf numFmtId="0" fontId="16" fillId="0" borderId="0" xfId="6" applyFont="1" applyFill="1" applyAlignment="1">
      <alignment vertical="center"/>
    </xf>
    <xf numFmtId="0" fontId="16" fillId="0" borderId="0" xfId="6" applyFont="1" applyFill="1" applyBorder="1" applyAlignment="1" applyProtection="1">
      <alignment vertical="center"/>
      <protection locked="0"/>
    </xf>
    <xf numFmtId="0" fontId="16" fillId="0" borderId="0" xfId="6" applyFont="1" applyAlignment="1">
      <alignment vertical="center"/>
    </xf>
    <xf numFmtId="2" fontId="35" fillId="0" borderId="0" xfId="14" applyNumberFormat="1" applyFont="1" applyBorder="1" applyAlignment="1" applyProtection="1">
      <alignment vertical="center" wrapText="1"/>
      <protection locked="0"/>
    </xf>
    <xf numFmtId="2" fontId="19" fillId="0" borderId="3" xfId="10" applyNumberFormat="1" applyFont="1" applyFill="1" applyBorder="1" applyAlignment="1">
      <alignment horizontal="center" vertical="center"/>
    </xf>
    <xf numFmtId="2" fontId="18" fillId="0" borderId="32" xfId="14" applyNumberFormat="1" applyFont="1" applyFill="1" applyBorder="1" applyAlignment="1" applyProtection="1">
      <alignment vertical="center" wrapText="1"/>
      <protection locked="0"/>
    </xf>
    <xf numFmtId="166" fontId="19" fillId="0" borderId="3" xfId="10" applyNumberFormat="1" applyFont="1" applyFill="1" applyBorder="1" applyAlignment="1">
      <alignment horizontal="center" vertical="center"/>
    </xf>
    <xf numFmtId="4" fontId="18" fillId="2" borderId="0" xfId="0" applyNumberFormat="1" applyFont="1" applyFill="1" applyBorder="1" applyAlignment="1">
      <alignment horizontal="center" wrapText="1"/>
    </xf>
    <xf numFmtId="4" fontId="18" fillId="0" borderId="50" xfId="0" applyNumberFormat="1" applyFont="1" applyFill="1" applyBorder="1" applyAlignment="1" applyProtection="1">
      <alignment horizontal="center" vertical="center"/>
      <protection locked="0"/>
    </xf>
    <xf numFmtId="4" fontId="18" fillId="0" borderId="44" xfId="0" applyNumberFormat="1" applyFont="1" applyFill="1" applyBorder="1" applyAlignment="1">
      <alignment horizontal="center" vertical="center"/>
    </xf>
    <xf numFmtId="4" fontId="16" fillId="0" borderId="31" xfId="14" applyNumberFormat="1" applyFont="1" applyFill="1" applyBorder="1" applyAlignment="1" applyProtection="1">
      <alignment horizontal="center" vertical="center" wrapText="1"/>
      <protection locked="0"/>
    </xf>
    <xf numFmtId="4" fontId="16" fillId="0" borderId="32" xfId="0" applyNumberFormat="1" applyFont="1" applyFill="1" applyBorder="1" applyAlignment="1" applyProtection="1">
      <alignment vertical="center"/>
      <protection locked="0"/>
    </xf>
    <xf numFmtId="4" fontId="16" fillId="0" borderId="33" xfId="0" applyNumberFormat="1" applyFont="1" applyFill="1" applyBorder="1" applyAlignment="1" applyProtection="1">
      <alignment horizontal="center" vertical="center"/>
      <protection locked="0"/>
    </xf>
    <xf numFmtId="4" fontId="16" fillId="0" borderId="3" xfId="0" applyNumberFormat="1" applyFont="1" applyFill="1" applyBorder="1" applyAlignment="1" applyProtection="1">
      <alignment vertical="center"/>
      <protection locked="0"/>
    </xf>
    <xf numFmtId="2" fontId="16" fillId="0" borderId="3" xfId="0" applyNumberFormat="1" applyFont="1" applyFill="1" applyBorder="1" applyAlignment="1" applyProtection="1">
      <alignment horizontal="center" vertical="center"/>
      <protection locked="0"/>
    </xf>
    <xf numFmtId="2" fontId="16" fillId="0" borderId="31" xfId="0" applyNumberFormat="1" applyFont="1" applyFill="1" applyBorder="1" applyAlignment="1" applyProtection="1">
      <alignment vertical="center"/>
      <protection locked="0"/>
    </xf>
    <xf numFmtId="0" fontId="16" fillId="0" borderId="3" xfId="0" applyFont="1" applyFill="1" applyBorder="1" applyAlignment="1" applyProtection="1">
      <alignment vertical="center"/>
      <protection locked="0"/>
    </xf>
    <xf numFmtId="168" fontId="16" fillId="0" borderId="3" xfId="0" applyNumberFormat="1" applyFont="1" applyFill="1" applyBorder="1" applyAlignment="1">
      <alignment horizontal="center" vertical="center"/>
    </xf>
    <xf numFmtId="168" fontId="18" fillId="0" borderId="32" xfId="0" applyNumberFormat="1" applyFont="1" applyFill="1" applyBorder="1" applyAlignment="1">
      <alignment horizontal="center" vertical="center"/>
    </xf>
    <xf numFmtId="4" fontId="16" fillId="0" borderId="13" xfId="0" applyNumberFormat="1" applyFont="1" applyFill="1" applyBorder="1" applyAlignment="1" applyProtection="1">
      <alignment horizontal="center" vertical="center"/>
      <protection locked="0"/>
    </xf>
    <xf numFmtId="168" fontId="18" fillId="0" borderId="3" xfId="0" applyNumberFormat="1" applyFont="1" applyFill="1" applyBorder="1" applyAlignment="1" applyProtection="1">
      <alignment horizontal="center" vertical="top" wrapText="1"/>
      <protection locked="0"/>
    </xf>
    <xf numFmtId="0" fontId="18" fillId="0" borderId="3" xfId="0" applyFont="1" applyBorder="1" applyAlignment="1" applyProtection="1">
      <alignment horizontal="left" vertical="center" wrapText="1"/>
      <protection locked="0"/>
    </xf>
    <xf numFmtId="4" fontId="16" fillId="0" borderId="31" xfId="0" applyNumberFormat="1" applyFont="1" applyFill="1" applyBorder="1" applyAlignment="1" applyProtection="1">
      <alignment horizontal="center" vertical="center"/>
      <protection locked="0"/>
    </xf>
    <xf numFmtId="2" fontId="16" fillId="0" borderId="31" xfId="0" applyNumberFormat="1" applyFont="1" applyFill="1" applyBorder="1" applyAlignment="1" applyProtection="1">
      <alignment horizontal="center" vertical="center"/>
      <protection locked="0"/>
    </xf>
    <xf numFmtId="0" fontId="16" fillId="0" borderId="3" xfId="0" applyFont="1" applyFill="1" applyBorder="1" applyAlignment="1" applyProtection="1">
      <alignment vertical="center" wrapText="1"/>
      <protection locked="0"/>
    </xf>
    <xf numFmtId="0" fontId="16" fillId="0" borderId="3" xfId="0" applyFont="1" applyFill="1" applyBorder="1" applyAlignment="1" applyProtection="1">
      <alignment horizontal="center" vertical="center" wrapText="1" shrinkToFit="1"/>
      <protection locked="0"/>
    </xf>
    <xf numFmtId="0" fontId="16" fillId="0" borderId="2" xfId="0" applyFont="1" applyFill="1" applyBorder="1" applyAlignment="1" applyProtection="1">
      <alignment horizontal="right" vertical="top" wrapText="1"/>
      <protection locked="0"/>
    </xf>
    <xf numFmtId="0" fontId="16" fillId="0" borderId="42" xfId="0" applyFont="1" applyFill="1" applyBorder="1" applyAlignment="1" applyProtection="1">
      <alignment horizontal="left" vertical="center" wrapText="1"/>
      <protection locked="0"/>
    </xf>
    <xf numFmtId="0" fontId="18" fillId="0" borderId="22" xfId="0" applyFont="1" applyFill="1" applyBorder="1" applyAlignment="1" applyProtection="1">
      <alignment horizontal="left" vertical="center" wrapText="1"/>
      <protection locked="0"/>
    </xf>
    <xf numFmtId="0" fontId="16" fillId="0" borderId="22" xfId="0" applyFont="1" applyFill="1" applyBorder="1" applyAlignment="1" applyProtection="1">
      <alignment horizontal="left" vertical="center" wrapText="1"/>
      <protection locked="0"/>
    </xf>
    <xf numFmtId="0" fontId="16" fillId="0" borderId="38" xfId="0" applyFont="1" applyFill="1" applyBorder="1" applyAlignment="1" applyProtection="1">
      <alignment horizontal="right" vertical="center" wrapText="1"/>
      <protection locked="0"/>
    </xf>
    <xf numFmtId="4" fontId="16" fillId="0" borderId="49" xfId="0" applyNumberFormat="1" applyFont="1" applyFill="1" applyBorder="1" applyAlignment="1" applyProtection="1">
      <alignment vertical="center"/>
      <protection locked="0"/>
    </xf>
    <xf numFmtId="2" fontId="16" fillId="0" borderId="49" xfId="0" applyNumberFormat="1" applyFont="1" applyFill="1" applyBorder="1" applyAlignment="1" applyProtection="1">
      <alignment horizontal="center" vertical="center"/>
      <protection locked="0"/>
    </xf>
    <xf numFmtId="0" fontId="16" fillId="0" borderId="8" xfId="0" applyFont="1" applyFill="1" applyBorder="1" applyAlignment="1" applyProtection="1">
      <alignment vertical="center"/>
      <protection locked="0"/>
    </xf>
    <xf numFmtId="0" fontId="16" fillId="0" borderId="8" xfId="0" applyFont="1" applyFill="1" applyBorder="1" applyAlignment="1" applyProtection="1">
      <alignment horizontal="left" vertical="center" wrapText="1"/>
      <protection locked="0"/>
    </xf>
    <xf numFmtId="0" fontId="25" fillId="0" borderId="3" xfId="3" quotePrefix="1" applyFont="1" applyBorder="1" applyAlignment="1">
      <alignment horizontal="left" vertical="center" wrapText="1"/>
    </xf>
    <xf numFmtId="0" fontId="7" fillId="0" borderId="3" xfId="5" applyFont="1" applyBorder="1" applyAlignment="1">
      <alignment horizontal="center" vertical="center" wrapText="1"/>
    </xf>
    <xf numFmtId="0" fontId="16" fillId="0" borderId="3" xfId="0" applyFont="1" applyFill="1" applyBorder="1" applyAlignment="1" applyProtection="1">
      <alignment horizontal="left" vertical="center" wrapText="1"/>
      <protection locked="0"/>
    </xf>
    <xf numFmtId="0" fontId="18" fillId="0" borderId="15" xfId="0" applyFont="1" applyFill="1" applyBorder="1" applyAlignment="1" applyProtection="1">
      <alignment horizontal="left" vertical="top" wrapText="1"/>
      <protection locked="0"/>
    </xf>
    <xf numFmtId="168" fontId="16" fillId="0" borderId="49" xfId="0" applyNumberFormat="1" applyFont="1" applyFill="1" applyBorder="1" applyAlignment="1">
      <alignment horizontal="center" vertical="center"/>
    </xf>
    <xf numFmtId="0" fontId="18" fillId="0" borderId="22" xfId="0" applyFont="1" applyFill="1" applyBorder="1" applyAlignment="1" applyProtection="1">
      <alignment horizontal="left" vertical="top" wrapText="1"/>
      <protection locked="0"/>
    </xf>
    <xf numFmtId="0" fontId="16" fillId="0" borderId="32" xfId="0" applyFont="1" applyFill="1" applyBorder="1" applyAlignment="1" applyProtection="1">
      <alignment vertical="center"/>
      <protection locked="0"/>
    </xf>
    <xf numFmtId="0" fontId="16" fillId="0" borderId="33" xfId="0" applyFont="1" applyFill="1" applyBorder="1" applyAlignment="1" applyProtection="1">
      <alignment vertical="center"/>
      <protection locked="0"/>
    </xf>
    <xf numFmtId="4" fontId="16" fillId="0" borderId="3" xfId="0" applyNumberFormat="1" applyFont="1" applyFill="1" applyBorder="1" applyAlignment="1" applyProtection="1">
      <alignment horizontal="center" vertical="center"/>
      <protection locked="0"/>
    </xf>
    <xf numFmtId="4" fontId="16" fillId="0" borderId="8" xfId="0" applyNumberFormat="1" applyFont="1" applyFill="1" applyBorder="1" applyAlignment="1" applyProtection="1">
      <alignment vertical="center"/>
      <protection locked="0"/>
    </xf>
    <xf numFmtId="2" fontId="16" fillId="0" borderId="30" xfId="0" applyNumberFormat="1" applyFont="1" applyFill="1" applyBorder="1" applyAlignment="1" applyProtection="1">
      <alignment vertical="center"/>
      <protection locked="0"/>
    </xf>
    <xf numFmtId="0" fontId="16" fillId="0" borderId="59" xfId="0" applyFont="1" applyFill="1" applyBorder="1" applyAlignment="1" applyProtection="1">
      <alignment vertical="center"/>
      <protection locked="0"/>
    </xf>
    <xf numFmtId="2" fontId="16" fillId="0" borderId="60" xfId="0" applyNumberFormat="1" applyFont="1" applyFill="1" applyBorder="1" applyAlignment="1" applyProtection="1">
      <alignment vertical="center"/>
      <protection locked="0"/>
    </xf>
    <xf numFmtId="0" fontId="41" fillId="0" borderId="11" xfId="0" applyFont="1" applyFill="1" applyBorder="1" applyAlignment="1" applyProtection="1">
      <alignment horizontal="left" wrapText="1"/>
      <protection locked="0"/>
    </xf>
    <xf numFmtId="168" fontId="16" fillId="0" borderId="25" xfId="0" applyNumberFormat="1" applyFont="1" applyFill="1" applyBorder="1" applyAlignment="1">
      <alignment horizontal="center" vertical="center"/>
    </xf>
    <xf numFmtId="4" fontId="16" fillId="0" borderId="6" xfId="0" applyNumberFormat="1" applyFont="1" applyFill="1" applyBorder="1" applyAlignment="1" applyProtection="1">
      <alignment vertical="center"/>
      <protection locked="0"/>
    </xf>
    <xf numFmtId="0" fontId="16" fillId="0" borderId="4" xfId="0" applyFont="1" applyFill="1" applyBorder="1" applyAlignment="1" applyProtection="1">
      <alignment horizontal="left" vertical="center" wrapText="1"/>
      <protection locked="0"/>
    </xf>
    <xf numFmtId="167" fontId="18" fillId="0" borderId="32" xfId="0" applyNumberFormat="1" applyFont="1" applyFill="1" applyBorder="1" applyAlignment="1">
      <alignment horizontal="center" vertical="center"/>
    </xf>
    <xf numFmtId="0" fontId="16" fillId="0" borderId="12" xfId="0" applyFont="1" applyBorder="1" applyAlignment="1" applyProtection="1">
      <alignment horizontal="left" vertical="center" wrapText="1"/>
      <protection locked="0"/>
    </xf>
    <xf numFmtId="3" fontId="16" fillId="0" borderId="8" xfId="0" applyNumberFormat="1" applyFont="1" applyFill="1" applyBorder="1" applyAlignment="1">
      <alignment horizontal="center" vertical="center"/>
    </xf>
    <xf numFmtId="0" fontId="41" fillId="0" borderId="3" xfId="0" applyFont="1" applyFill="1" applyBorder="1" applyAlignment="1" applyProtection="1">
      <alignment horizontal="left" wrapText="1"/>
      <protection locked="0"/>
    </xf>
    <xf numFmtId="3" fontId="16" fillId="0" borderId="49" xfId="0" applyNumberFormat="1" applyFont="1" applyFill="1" applyBorder="1" applyAlignment="1">
      <alignment horizontal="center" vertical="center"/>
    </xf>
    <xf numFmtId="0" fontId="16" fillId="0" borderId="45" xfId="0" applyFont="1" applyFill="1" applyBorder="1" applyAlignment="1" applyProtection="1">
      <alignment vertical="center"/>
      <protection locked="0"/>
    </xf>
    <xf numFmtId="2" fontId="16" fillId="0" borderId="45" xfId="0" applyNumberFormat="1" applyFont="1" applyFill="1" applyBorder="1" applyAlignment="1" applyProtection="1">
      <alignment horizontal="center" vertical="center"/>
      <protection locked="0"/>
    </xf>
    <xf numFmtId="0" fontId="16" fillId="0" borderId="24" xfId="0" applyFont="1" applyFill="1" applyBorder="1" applyAlignment="1" applyProtection="1">
      <alignment vertical="center"/>
      <protection locked="0"/>
    </xf>
    <xf numFmtId="2" fontId="16" fillId="0" borderId="61" xfId="0" applyNumberFormat="1" applyFont="1" applyFill="1" applyBorder="1" applyAlignment="1" applyProtection="1">
      <alignment vertical="center"/>
      <protection locked="0"/>
    </xf>
    <xf numFmtId="4" fontId="16" fillId="0" borderId="7" xfId="0" applyNumberFormat="1" applyFont="1" applyFill="1" applyBorder="1" applyAlignment="1" applyProtection="1">
      <alignment vertical="center"/>
      <protection locked="0"/>
    </xf>
    <xf numFmtId="0" fontId="16" fillId="0" borderId="50" xfId="0" applyFont="1" applyFill="1" applyBorder="1" applyAlignment="1">
      <alignment horizontal="center" vertical="center"/>
    </xf>
    <xf numFmtId="0" fontId="16" fillId="0" borderId="53" xfId="0" applyFont="1" applyFill="1" applyBorder="1" applyAlignment="1">
      <alignment horizontal="center" vertical="center"/>
    </xf>
    <xf numFmtId="0" fontId="16" fillId="0" borderId="0" xfId="0" applyFont="1" applyFill="1" applyBorder="1" applyAlignment="1" applyProtection="1">
      <alignment horizontal="center" vertical="center"/>
      <protection locked="0"/>
    </xf>
    <xf numFmtId="0" fontId="18" fillId="0" borderId="35" xfId="0" applyFont="1" applyFill="1" applyBorder="1" applyAlignment="1" applyProtection="1">
      <alignment horizontal="center" vertical="center" wrapText="1"/>
      <protection locked="0"/>
    </xf>
    <xf numFmtId="0" fontId="16" fillId="0" borderId="15" xfId="0" applyFont="1" applyFill="1" applyBorder="1" applyAlignment="1" applyProtection="1">
      <alignment horizontal="left" vertical="top" wrapText="1"/>
      <protection locked="0"/>
    </xf>
    <xf numFmtId="0" fontId="16" fillId="0" borderId="3" xfId="14" applyFont="1" applyBorder="1" applyAlignment="1" applyProtection="1">
      <alignment horizontal="left" vertical="center" wrapText="1"/>
      <protection locked="0"/>
    </xf>
    <xf numFmtId="4" fontId="16" fillId="0" borderId="8" xfId="0" applyNumberFormat="1" applyFont="1" applyFill="1" applyBorder="1" applyAlignment="1">
      <alignment horizontal="center" vertical="center"/>
    </xf>
    <xf numFmtId="2" fontId="16" fillId="0" borderId="8" xfId="0" applyNumberFormat="1" applyFont="1" applyFill="1" applyBorder="1" applyAlignment="1" applyProtection="1">
      <alignment horizontal="center" vertical="center"/>
      <protection locked="0"/>
    </xf>
    <xf numFmtId="2" fontId="16" fillId="0" borderId="4" xfId="0" applyNumberFormat="1" applyFont="1" applyFill="1" applyBorder="1" applyAlignment="1" applyProtection="1">
      <alignment horizontal="center" vertical="center"/>
      <protection locked="0"/>
    </xf>
    <xf numFmtId="4" fontId="16" fillId="0" borderId="4" xfId="0" applyNumberFormat="1" applyFont="1" applyFill="1" applyBorder="1" applyAlignment="1" applyProtection="1">
      <alignment horizontal="center" vertical="center"/>
      <protection locked="0"/>
    </xf>
    <xf numFmtId="0" fontId="16" fillId="0" borderId="3" xfId="0" applyFont="1" applyFill="1" applyBorder="1" applyAlignment="1">
      <alignment horizontal="left" vertical="center"/>
    </xf>
    <xf numFmtId="168" fontId="16" fillId="0" borderId="7" xfId="0" applyNumberFormat="1" applyFont="1" applyFill="1" applyBorder="1" applyAlignment="1">
      <alignment horizontal="center"/>
    </xf>
    <xf numFmtId="0" fontId="16" fillId="0" borderId="49" xfId="0" applyFont="1" applyFill="1" applyBorder="1" applyAlignment="1" applyProtection="1">
      <alignment horizontal="left" vertical="center" wrapText="1"/>
      <protection locked="0"/>
    </xf>
    <xf numFmtId="0" fontId="16" fillId="0" borderId="49" xfId="0" applyFont="1" applyFill="1" applyBorder="1" applyAlignment="1" applyProtection="1">
      <alignment vertical="center"/>
      <protection locked="0"/>
    </xf>
    <xf numFmtId="2" fontId="16" fillId="0" borderId="4" xfId="0" applyNumberFormat="1" applyFont="1" applyFill="1" applyBorder="1" applyAlignment="1" applyProtection="1">
      <alignment horizontal="center" vertical="center"/>
      <protection locked="0"/>
    </xf>
    <xf numFmtId="4" fontId="18" fillId="0" borderId="32" xfId="0" applyNumberFormat="1" applyFont="1" applyFill="1" applyBorder="1" applyAlignment="1">
      <alignment horizontal="center" vertical="center"/>
    </xf>
    <xf numFmtId="0" fontId="16" fillId="0" borderId="42" xfId="0" applyFont="1" applyFill="1" applyBorder="1" applyAlignment="1" applyProtection="1">
      <alignment horizontal="left" vertical="top" wrapText="1"/>
      <protection locked="0"/>
    </xf>
    <xf numFmtId="0" fontId="16" fillId="0" borderId="0" xfId="14" applyFont="1" applyBorder="1" applyAlignment="1" applyProtection="1">
      <alignment vertical="center"/>
      <protection locked="0"/>
    </xf>
    <xf numFmtId="0" fontId="16" fillId="0" borderId="0" xfId="0" applyFont="1" applyFill="1"/>
    <xf numFmtId="0" fontId="16" fillId="0" borderId="6" xfId="0" applyFont="1" applyFill="1" applyBorder="1" applyAlignment="1" applyProtection="1">
      <alignment horizontal="center" vertical="center" wrapText="1"/>
      <protection locked="0"/>
    </xf>
    <xf numFmtId="0" fontId="16" fillId="0" borderId="0" xfId="0" applyFont="1" applyFill="1" applyBorder="1" applyAlignment="1" applyProtection="1">
      <alignment vertical="center"/>
      <protection locked="0"/>
    </xf>
    <xf numFmtId="4" fontId="16" fillId="0" borderId="0" xfId="0" applyNumberFormat="1" applyFont="1" applyFill="1" applyBorder="1" applyAlignment="1" applyProtection="1">
      <alignment vertical="center"/>
      <protection locked="0"/>
    </xf>
    <xf numFmtId="2" fontId="16" fillId="0" borderId="0" xfId="0" applyNumberFormat="1" applyFont="1" applyFill="1" applyBorder="1" applyAlignment="1" applyProtection="1">
      <alignment horizontal="center" vertical="center"/>
      <protection locked="0"/>
    </xf>
    <xf numFmtId="4" fontId="16" fillId="0" borderId="0" xfId="0" applyNumberFormat="1" applyFont="1" applyFill="1" applyBorder="1" applyAlignment="1" applyProtection="1">
      <alignment horizontal="center" vertical="center"/>
      <protection locked="0"/>
    </xf>
    <xf numFmtId="0" fontId="19" fillId="0" borderId="22" xfId="21" applyFont="1" applyFill="1" applyBorder="1" applyAlignment="1">
      <alignment horizontal="center" vertical="center" wrapText="1"/>
    </xf>
    <xf numFmtId="0" fontId="18" fillId="0" borderId="0" xfId="0" applyFont="1" applyFill="1" applyBorder="1" applyAlignment="1" applyProtection="1">
      <alignment horizontal="center" vertical="center"/>
      <protection locked="0"/>
    </xf>
    <xf numFmtId="4" fontId="16" fillId="0" borderId="3" xfId="0" applyNumberFormat="1" applyFont="1" applyFill="1" applyBorder="1" applyAlignment="1" applyProtection="1">
      <alignment vertical="center"/>
    </xf>
    <xf numFmtId="0" fontId="16" fillId="0" borderId="32" xfId="0" applyFont="1" applyFill="1" applyBorder="1" applyAlignment="1" applyProtection="1">
      <alignment horizontal="left" vertical="center" wrapText="1"/>
      <protection locked="0"/>
    </xf>
    <xf numFmtId="2" fontId="16" fillId="0" borderId="32" xfId="0" applyNumberFormat="1" applyFont="1" applyFill="1" applyBorder="1" applyAlignment="1" applyProtection="1">
      <alignment horizontal="center" vertical="center"/>
      <protection locked="0"/>
    </xf>
    <xf numFmtId="0" fontId="18" fillId="0" borderId="3" xfId="0" applyFont="1" applyFill="1" applyBorder="1" applyAlignment="1" applyProtection="1">
      <alignment horizontal="center" vertical="top" wrapText="1"/>
      <protection locked="0"/>
    </xf>
    <xf numFmtId="0" fontId="16" fillId="0" borderId="22" xfId="0" applyFont="1" applyFill="1" applyBorder="1" applyAlignment="1" applyProtection="1">
      <alignment horizontal="left" vertical="top" wrapText="1"/>
      <protection locked="0"/>
    </xf>
    <xf numFmtId="3" fontId="16" fillId="0" borderId="3" xfId="0" applyNumberFormat="1" applyFont="1" applyFill="1" applyBorder="1" applyAlignment="1">
      <alignment horizontal="center" vertical="center"/>
    </xf>
    <xf numFmtId="0" fontId="16" fillId="0" borderId="22" xfId="0" applyFont="1" applyFill="1" applyBorder="1" applyAlignment="1" applyProtection="1">
      <alignment horizontal="right" vertical="top" wrapText="1"/>
      <protection locked="0"/>
    </xf>
    <xf numFmtId="0" fontId="18" fillId="0" borderId="8" xfId="0" applyFont="1" applyBorder="1" applyAlignment="1" applyProtection="1">
      <alignment horizontal="left" vertical="center" wrapText="1"/>
      <protection locked="0"/>
    </xf>
    <xf numFmtId="0" fontId="18" fillId="0" borderId="32" xfId="0" applyFont="1" applyFill="1" applyBorder="1" applyAlignment="1">
      <alignment horizontal="center" vertical="center"/>
    </xf>
    <xf numFmtId="0" fontId="16" fillId="0" borderId="22" xfId="0" applyFont="1" applyFill="1" applyBorder="1" applyAlignment="1" applyProtection="1">
      <alignment horizontal="right" vertical="center" wrapText="1"/>
      <protection locked="0"/>
    </xf>
    <xf numFmtId="1" fontId="43" fillId="0" borderId="0" xfId="26" applyNumberFormat="1" applyFont="1" applyFill="1" applyBorder="1" applyAlignment="1">
      <alignment vertical="center"/>
    </xf>
    <xf numFmtId="0" fontId="44" fillId="0" borderId="0" xfId="0" applyFont="1" applyBorder="1" applyAlignment="1" applyProtection="1">
      <alignment vertical="center"/>
      <protection locked="0"/>
    </xf>
    <xf numFmtId="0" fontId="44" fillId="0" borderId="0" xfId="0" applyFont="1" applyBorder="1" applyAlignment="1" applyProtection="1">
      <alignment horizontal="left" vertical="center"/>
      <protection locked="0"/>
    </xf>
    <xf numFmtId="0" fontId="44" fillId="0" borderId="0" xfId="12" applyFont="1" applyFill="1" applyBorder="1" applyAlignment="1" applyProtection="1">
      <alignment vertical="center"/>
      <protection locked="0"/>
    </xf>
    <xf numFmtId="0" fontId="45" fillId="0" borderId="0" xfId="0" applyFont="1"/>
    <xf numFmtId="2" fontId="44" fillId="0" borderId="0" xfId="0" applyNumberFormat="1" applyFont="1" applyBorder="1" applyAlignment="1" applyProtection="1">
      <alignment horizontal="left" vertical="center"/>
      <protection locked="0"/>
    </xf>
    <xf numFmtId="0" fontId="44" fillId="0" borderId="0" xfId="12" applyFont="1" applyBorder="1" applyAlignment="1" applyProtection="1">
      <alignment vertical="center"/>
      <protection locked="0"/>
    </xf>
    <xf numFmtId="0" fontId="46" fillId="0" borderId="0" xfId="0" applyFont="1"/>
    <xf numFmtId="4" fontId="44" fillId="0" borderId="0" xfId="0" applyNumberFormat="1" applyFont="1" applyBorder="1" applyAlignment="1" applyProtection="1">
      <alignment horizontal="left" vertical="center"/>
      <protection locked="0"/>
    </xf>
    <xf numFmtId="0" fontId="7" fillId="0" borderId="0" xfId="5" applyFont="1" applyAlignment="1">
      <alignment horizontal="center"/>
    </xf>
    <xf numFmtId="0" fontId="8" fillId="3" borderId="3" xfId="5" applyFont="1" applyFill="1" applyBorder="1" applyAlignment="1">
      <alignment horizontal="left" vertical="center" wrapText="1"/>
    </xf>
    <xf numFmtId="0" fontId="25" fillId="0" borderId="3" xfId="3" quotePrefix="1" applyFont="1" applyBorder="1" applyAlignment="1">
      <alignment horizontal="left" vertical="center" wrapText="1"/>
    </xf>
    <xf numFmtId="0" fontId="7" fillId="0" borderId="0" xfId="0" applyFont="1" applyFill="1" applyBorder="1" applyAlignment="1" applyProtection="1">
      <alignment horizontal="left" vertical="center"/>
      <protection locked="0"/>
    </xf>
    <xf numFmtId="0" fontId="24" fillId="0" borderId="39" xfId="3" quotePrefix="1" applyFont="1" applyBorder="1" applyAlignment="1">
      <alignment horizontal="left" vertical="center" wrapText="1"/>
    </xf>
    <xf numFmtId="0" fontId="7" fillId="0" borderId="3" xfId="5" applyFont="1" applyBorder="1" applyAlignment="1">
      <alignment horizontal="right" vertical="center" wrapText="1"/>
    </xf>
    <xf numFmtId="0" fontId="25" fillId="0" borderId="3" xfId="3" quotePrefix="1" applyFont="1" applyBorder="1" applyAlignment="1">
      <alignment horizontal="right" vertical="center" wrapText="1"/>
    </xf>
    <xf numFmtId="0" fontId="8" fillId="0" borderId="3" xfId="5" applyFont="1" applyBorder="1" applyAlignment="1">
      <alignment horizontal="right" vertical="center" wrapText="1"/>
    </xf>
    <xf numFmtId="0" fontId="24" fillId="0" borderId="3" xfId="3" quotePrefix="1" applyFont="1" applyBorder="1" applyAlignment="1">
      <alignment horizontal="right" vertical="center" wrapText="1"/>
    </xf>
    <xf numFmtId="0" fontId="8" fillId="0" borderId="3" xfId="5" applyFont="1" applyBorder="1" applyAlignment="1">
      <alignment horizontal="center" vertical="center" wrapText="1"/>
    </xf>
    <xf numFmtId="0" fontId="8" fillId="0" borderId="0" xfId="5" applyFont="1" applyAlignment="1">
      <alignment horizontal="center"/>
    </xf>
    <xf numFmtId="2" fontId="8" fillId="0" borderId="0" xfId="12" applyNumberFormat="1" applyFont="1" applyBorder="1" applyAlignment="1" applyProtection="1">
      <alignment horizontal="center" vertical="top" wrapText="1"/>
      <protection locked="0"/>
    </xf>
    <xf numFmtId="0" fontId="8" fillId="0" borderId="0" xfId="12" applyFont="1" applyBorder="1" applyAlignment="1" applyProtection="1">
      <alignment horizontal="center" vertical="top" wrapText="1"/>
      <protection locked="0"/>
    </xf>
    <xf numFmtId="0" fontId="17" fillId="0" borderId="11" xfId="0" applyFont="1" applyFill="1" applyBorder="1" applyAlignment="1" applyProtection="1">
      <alignment horizontal="left" wrapText="1"/>
      <protection locked="0"/>
    </xf>
    <xf numFmtId="0" fontId="17" fillId="0" borderId="37" xfId="0" applyFont="1" applyFill="1" applyBorder="1" applyAlignment="1" applyProtection="1">
      <alignment horizontal="left" wrapText="1"/>
      <protection locked="0"/>
    </xf>
    <xf numFmtId="0" fontId="17" fillId="0" borderId="35" xfId="0" applyFont="1" applyFill="1" applyBorder="1" applyAlignment="1" applyProtection="1">
      <alignment horizontal="left" wrapText="1"/>
      <protection locked="0"/>
    </xf>
    <xf numFmtId="0" fontId="19" fillId="0" borderId="42" xfId="21" applyFont="1" applyFill="1" applyBorder="1" applyAlignment="1">
      <alignment horizontal="center" vertical="center" wrapText="1"/>
    </xf>
    <xf numFmtId="0" fontId="19" fillId="0" borderId="22" xfId="21" applyFont="1" applyFill="1" applyBorder="1" applyAlignment="1">
      <alignment horizontal="center" vertical="center" wrapText="1"/>
    </xf>
    <xf numFmtId="0" fontId="19" fillId="0" borderId="38" xfId="21" applyFont="1" applyFill="1" applyBorder="1" applyAlignment="1">
      <alignment horizontal="center" vertical="center" wrapText="1"/>
    </xf>
    <xf numFmtId="0" fontId="16" fillId="0" borderId="6" xfId="0" applyFont="1" applyFill="1" applyBorder="1" applyAlignment="1" applyProtection="1">
      <alignment horizontal="left" vertical="center" wrapText="1"/>
      <protection locked="0"/>
    </xf>
    <xf numFmtId="0" fontId="16" fillId="0" borderId="11" xfId="14" applyFont="1" applyFill="1" applyBorder="1" applyAlignment="1">
      <alignment horizontal="center" vertical="center" wrapText="1"/>
    </xf>
    <xf numFmtId="0" fontId="16" fillId="0" borderId="37" xfId="14" applyFont="1" applyFill="1" applyBorder="1" applyAlignment="1">
      <alignment horizontal="center" vertical="center" wrapText="1"/>
    </xf>
    <xf numFmtId="0" fontId="16" fillId="0" borderId="35" xfId="14" applyFont="1" applyFill="1" applyBorder="1" applyAlignment="1">
      <alignment horizontal="center" vertical="center" wrapText="1"/>
    </xf>
    <xf numFmtId="0" fontId="16" fillId="0" borderId="39" xfId="0" applyFont="1" applyFill="1" applyBorder="1" applyAlignment="1">
      <alignment vertical="top" wrapText="1"/>
    </xf>
    <xf numFmtId="0" fontId="18" fillId="0" borderId="11" xfId="0" applyFont="1" applyFill="1" applyBorder="1" applyAlignment="1" applyProtection="1">
      <alignment horizontal="center" vertical="center" wrapText="1"/>
      <protection locked="0"/>
    </xf>
    <xf numFmtId="0" fontId="18" fillId="0" borderId="35" xfId="0" applyFont="1" applyFill="1" applyBorder="1" applyAlignment="1" applyProtection="1">
      <alignment horizontal="center" vertical="center" wrapText="1"/>
      <protection locked="0"/>
    </xf>
    <xf numFmtId="0" fontId="16" fillId="0" borderId="15" xfId="0" applyFont="1" applyFill="1" applyBorder="1" applyAlignment="1" applyProtection="1">
      <alignment horizontal="center" vertical="top"/>
      <protection locked="0"/>
    </xf>
    <xf numFmtId="0" fontId="18" fillId="0" borderId="11" xfId="1" applyFont="1" applyFill="1" applyBorder="1" applyAlignment="1">
      <alignment horizontal="center" vertical="center"/>
    </xf>
    <xf numFmtId="0" fontId="18" fillId="0" borderId="37" xfId="1" applyFont="1" applyFill="1" applyBorder="1" applyAlignment="1">
      <alignment horizontal="center" vertical="center"/>
    </xf>
    <xf numFmtId="0" fontId="18" fillId="0" borderId="35" xfId="1" applyFont="1" applyFill="1" applyBorder="1" applyAlignment="1">
      <alignment horizontal="center" vertical="center"/>
    </xf>
    <xf numFmtId="0" fontId="18" fillId="0" borderId="9" xfId="14" applyFont="1" applyFill="1" applyBorder="1" applyAlignment="1">
      <alignment horizontal="left" vertical="center"/>
    </xf>
    <xf numFmtId="0" fontId="18" fillId="0" borderId="37" xfId="14" applyFont="1" applyFill="1" applyBorder="1" applyAlignment="1">
      <alignment horizontal="left" vertical="center"/>
    </xf>
    <xf numFmtId="0" fontId="18" fillId="0" borderId="25" xfId="14" applyFont="1" applyFill="1" applyBorder="1" applyAlignment="1">
      <alignment horizontal="left" vertical="center"/>
    </xf>
    <xf numFmtId="0" fontId="18" fillId="0" borderId="22" xfId="0" applyFont="1" applyFill="1" applyBorder="1" applyAlignment="1" applyProtection="1">
      <alignment horizontal="center" vertical="center"/>
      <protection locked="0"/>
    </xf>
    <xf numFmtId="0" fontId="16" fillId="0" borderId="0" xfId="0" applyFont="1" applyFill="1" applyBorder="1" applyAlignment="1" applyProtection="1">
      <alignment horizontal="center" vertical="center"/>
      <protection locked="0"/>
    </xf>
    <xf numFmtId="0" fontId="16" fillId="0" borderId="44" xfId="0" applyFont="1" applyFill="1" applyBorder="1" applyAlignment="1" applyProtection="1">
      <alignment horizontal="center" vertical="center"/>
      <protection locked="0"/>
    </xf>
    <xf numFmtId="0" fontId="18" fillId="0" borderId="37" xfId="0" applyFont="1" applyFill="1" applyBorder="1" applyAlignment="1" applyProtection="1">
      <alignment horizontal="center" vertical="center" wrapText="1"/>
      <protection locked="0"/>
    </xf>
    <xf numFmtId="2" fontId="18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16" fillId="0" borderId="42" xfId="0" applyFont="1" applyFill="1" applyBorder="1" applyAlignment="1" applyProtection="1">
      <alignment horizontal="center" vertical="center"/>
      <protection locked="0"/>
    </xf>
    <xf numFmtId="0" fontId="16" fillId="0" borderId="43" xfId="0" applyFont="1" applyFill="1" applyBorder="1" applyAlignment="1" applyProtection="1">
      <alignment horizontal="center" vertical="center"/>
      <protection locked="0"/>
    </xf>
    <xf numFmtId="0" fontId="16" fillId="0" borderId="14" xfId="0" applyFont="1" applyFill="1" applyBorder="1" applyAlignment="1" applyProtection="1">
      <alignment horizontal="center" vertical="center"/>
      <protection locked="0"/>
    </xf>
    <xf numFmtId="0" fontId="18" fillId="0" borderId="6" xfId="0" applyFont="1" applyFill="1" applyBorder="1" applyAlignment="1" applyProtection="1">
      <alignment horizontal="left" vertical="center" wrapText="1"/>
      <protection locked="0"/>
    </xf>
    <xf numFmtId="0" fontId="18" fillId="0" borderId="42" xfId="0" applyFont="1" applyFill="1" applyBorder="1" applyAlignment="1" applyProtection="1">
      <alignment horizontal="left" vertical="top" wrapText="1"/>
      <protection locked="0"/>
    </xf>
    <xf numFmtId="0" fontId="18" fillId="0" borderId="43" xfId="0" applyFont="1" applyFill="1" applyBorder="1" applyAlignment="1" applyProtection="1">
      <alignment horizontal="left" vertical="top" wrapText="1"/>
      <protection locked="0"/>
    </xf>
    <xf numFmtId="0" fontId="18" fillId="0" borderId="14" xfId="0" applyFont="1" applyFill="1" applyBorder="1" applyAlignment="1" applyProtection="1">
      <alignment horizontal="left" vertical="top" wrapText="1"/>
      <protection locked="0"/>
    </xf>
    <xf numFmtId="0" fontId="18" fillId="0" borderId="38" xfId="0" applyFont="1" applyFill="1" applyBorder="1" applyAlignment="1">
      <alignment horizontal="center"/>
    </xf>
    <xf numFmtId="0" fontId="18" fillId="0" borderId="45" xfId="0" applyFont="1" applyFill="1" applyBorder="1" applyAlignment="1">
      <alignment horizontal="center"/>
    </xf>
    <xf numFmtId="0" fontId="18" fillId="0" borderId="46" xfId="0" applyFont="1" applyFill="1" applyBorder="1" applyAlignment="1">
      <alignment horizontal="center"/>
    </xf>
    <xf numFmtId="0" fontId="16" fillId="0" borderId="50" xfId="0" applyFont="1" applyFill="1" applyBorder="1" applyAlignment="1">
      <alignment horizontal="center" vertical="center"/>
    </xf>
    <xf numFmtId="0" fontId="16" fillId="0" borderId="53" xfId="0" applyFont="1" applyFill="1" applyBorder="1" applyAlignment="1">
      <alignment horizontal="center" vertical="center"/>
    </xf>
    <xf numFmtId="0" fontId="16" fillId="0" borderId="52" xfId="0" applyFont="1" applyFill="1" applyBorder="1" applyAlignment="1" applyProtection="1">
      <alignment horizontal="left" vertical="top" wrapText="1"/>
      <protection locked="0"/>
    </xf>
    <xf numFmtId="0" fontId="16" fillId="0" borderId="15" xfId="0" applyFont="1" applyFill="1" applyBorder="1" applyAlignment="1" applyProtection="1">
      <alignment horizontal="left" vertical="top" wrapText="1"/>
      <protection locked="0"/>
    </xf>
    <xf numFmtId="0" fontId="17" fillId="0" borderId="11" xfId="0" applyFont="1" applyFill="1" applyBorder="1" applyAlignment="1" applyProtection="1">
      <alignment horizontal="left" vertical="top" wrapText="1"/>
      <protection locked="0"/>
    </xf>
    <xf numFmtId="0" fontId="17" fillId="0" borderId="37" xfId="0" applyFont="1" applyFill="1" applyBorder="1" applyAlignment="1" applyProtection="1">
      <alignment horizontal="left" vertical="top" wrapText="1"/>
      <protection locked="0"/>
    </xf>
    <xf numFmtId="0" fontId="17" fillId="0" borderId="35" xfId="0" applyFont="1" applyFill="1" applyBorder="1" applyAlignment="1" applyProtection="1">
      <alignment horizontal="left" vertical="top" wrapText="1"/>
      <protection locked="0"/>
    </xf>
    <xf numFmtId="0" fontId="16" fillId="0" borderId="62" xfId="0" applyFont="1" applyFill="1" applyBorder="1" applyAlignment="1">
      <alignment horizontal="center" vertical="center"/>
    </xf>
    <xf numFmtId="0" fontId="18" fillId="0" borderId="0" xfId="0" applyFont="1" applyFill="1" applyBorder="1" applyAlignment="1" applyProtection="1">
      <alignment horizontal="center" vertical="center"/>
      <protection locked="0"/>
    </xf>
    <xf numFmtId="4" fontId="18" fillId="0" borderId="0" xfId="0" applyNumberFormat="1" applyFont="1" applyBorder="1" applyAlignment="1" applyProtection="1">
      <alignment horizontal="left" vertical="center"/>
      <protection locked="0"/>
    </xf>
    <xf numFmtId="0" fontId="6" fillId="0" borderId="0" xfId="0" applyFont="1" applyAlignment="1">
      <alignment horizontal="left" vertical="center"/>
    </xf>
    <xf numFmtId="0" fontId="8" fillId="0" borderId="0" xfId="14" applyFont="1" applyBorder="1" applyAlignment="1" applyProtection="1">
      <alignment horizontal="center" vertical="center"/>
      <protection locked="0"/>
    </xf>
    <xf numFmtId="2" fontId="14" fillId="0" borderId="0" xfId="10" applyNumberFormat="1" applyFont="1" applyFill="1" applyAlignment="1">
      <alignment horizontal="center" vertical="center" wrapText="1"/>
    </xf>
    <xf numFmtId="0" fontId="14" fillId="0" borderId="0" xfId="10" applyFont="1" applyFill="1" applyAlignment="1">
      <alignment horizontal="center" vertical="center" wrapText="1"/>
    </xf>
    <xf numFmtId="0" fontId="33" fillId="0" borderId="0" xfId="10" applyFont="1" applyFill="1" applyBorder="1" applyAlignment="1">
      <alignment horizontal="center" vertical="center" wrapText="1"/>
    </xf>
    <xf numFmtId="0" fontId="31" fillId="0" borderId="3" xfId="10" applyFont="1" applyFill="1" applyBorder="1" applyAlignment="1">
      <alignment horizontal="center" vertical="center" wrapText="1"/>
    </xf>
    <xf numFmtId="0" fontId="31" fillId="0" borderId="0" xfId="10" applyFont="1" applyFill="1" applyAlignment="1">
      <alignment horizontal="center" vertical="center"/>
    </xf>
    <xf numFmtId="0" fontId="16" fillId="0" borderId="1" xfId="14" applyFont="1" applyFill="1" applyBorder="1" applyAlignment="1" applyProtection="1">
      <alignment horizontal="center" vertical="top" wrapText="1"/>
      <protection locked="0"/>
    </xf>
    <xf numFmtId="0" fontId="16" fillId="0" borderId="54" xfId="14" applyFont="1" applyFill="1" applyBorder="1" applyAlignment="1" applyProtection="1">
      <alignment horizontal="center" vertical="top" wrapText="1"/>
      <protection locked="0"/>
    </xf>
    <xf numFmtId="0" fontId="16" fillId="0" borderId="2" xfId="14" applyFont="1" applyFill="1" applyBorder="1" applyAlignment="1" applyProtection="1">
      <alignment horizontal="center" vertical="top" wrapText="1"/>
      <protection locked="0"/>
    </xf>
    <xf numFmtId="2" fontId="18" fillId="0" borderId="0" xfId="14" applyNumberFormat="1" applyFont="1" applyBorder="1" applyAlignment="1" applyProtection="1">
      <alignment horizontal="center" vertical="center" wrapText="1"/>
      <protection locked="0"/>
    </xf>
    <xf numFmtId="2" fontId="8" fillId="0" borderId="0" xfId="14" applyNumberFormat="1" applyFont="1" applyBorder="1" applyAlignment="1" applyProtection="1">
      <alignment horizontal="center" vertical="top" wrapText="1"/>
      <protection locked="0"/>
    </xf>
    <xf numFmtId="0" fontId="18" fillId="0" borderId="9" xfId="14" quotePrefix="1" applyFont="1" applyFill="1" applyBorder="1" applyAlignment="1" applyProtection="1">
      <alignment horizontal="center" vertical="center" wrapText="1"/>
      <protection hidden="1"/>
    </xf>
    <xf numFmtId="0" fontId="18" fillId="0" borderId="25" xfId="14" quotePrefix="1" applyFont="1" applyFill="1" applyBorder="1" applyAlignment="1" applyProtection="1">
      <alignment horizontal="center" vertical="center" wrapText="1"/>
      <protection hidden="1"/>
    </xf>
    <xf numFmtId="2" fontId="18" fillId="0" borderId="9" xfId="14" applyNumberFormat="1" applyFont="1" applyFill="1" applyBorder="1" applyAlignment="1" applyProtection="1">
      <alignment horizontal="left" vertical="center" wrapText="1"/>
      <protection locked="0"/>
    </xf>
    <xf numFmtId="2" fontId="18" fillId="0" borderId="37" xfId="14" applyNumberFormat="1" applyFont="1" applyFill="1" applyBorder="1" applyAlignment="1" applyProtection="1">
      <alignment horizontal="left" vertical="center" wrapText="1"/>
      <protection locked="0"/>
    </xf>
    <xf numFmtId="2" fontId="18" fillId="0" borderId="25" xfId="14" applyNumberFormat="1" applyFont="1" applyFill="1" applyBorder="1" applyAlignment="1" applyProtection="1">
      <alignment horizontal="left" vertical="center" wrapText="1"/>
      <protection locked="0"/>
    </xf>
    <xf numFmtId="0" fontId="18" fillId="0" borderId="9" xfId="14" applyFont="1" applyFill="1" applyBorder="1" applyAlignment="1">
      <alignment horizontal="left" vertical="center" wrapText="1"/>
    </xf>
    <xf numFmtId="0" fontId="18" fillId="0" borderId="37" xfId="14" applyFont="1" applyFill="1" applyBorder="1" applyAlignment="1">
      <alignment horizontal="left" vertical="center" wrapText="1"/>
    </xf>
    <xf numFmtId="0" fontId="18" fillId="0" borderId="25" xfId="14" applyFont="1" applyFill="1" applyBorder="1" applyAlignment="1">
      <alignment horizontal="left" vertical="center" wrapText="1"/>
    </xf>
    <xf numFmtId="0" fontId="16" fillId="0" borderId="0" xfId="14" applyFont="1" applyBorder="1" applyAlignment="1" applyProtection="1">
      <alignment horizontal="center" vertical="center"/>
      <protection locked="0"/>
    </xf>
    <xf numFmtId="0" fontId="18" fillId="0" borderId="3" xfId="14" applyFont="1" applyBorder="1" applyAlignment="1" applyProtection="1">
      <alignment horizontal="center" vertical="center" wrapText="1"/>
      <protection locked="0"/>
    </xf>
    <xf numFmtId="0" fontId="18" fillId="0" borderId="3" xfId="0" applyFont="1" applyFill="1" applyBorder="1" applyAlignment="1" applyProtection="1">
      <alignment horizontal="left" vertical="center" wrapText="1"/>
      <protection locked="0"/>
    </xf>
    <xf numFmtId="0" fontId="16" fillId="0" borderId="3" xfId="14" applyFont="1" applyBorder="1" applyAlignment="1" applyProtection="1">
      <alignment horizontal="left" vertical="center" wrapText="1"/>
      <protection locked="0"/>
    </xf>
    <xf numFmtId="0" fontId="16" fillId="0" borderId="0" xfId="14" applyFont="1" applyBorder="1" applyAlignment="1" applyProtection="1">
      <alignment horizontal="left" vertical="center"/>
      <protection locked="0"/>
    </xf>
    <xf numFmtId="2" fontId="8" fillId="0" borderId="0" xfId="14" applyNumberFormat="1" applyFont="1" applyBorder="1" applyAlignment="1" applyProtection="1">
      <alignment horizontal="center" vertical="center" wrapText="1"/>
      <protection locked="0"/>
    </xf>
    <xf numFmtId="2" fontId="7" fillId="0" borderId="0" xfId="14" applyNumberFormat="1" applyFont="1" applyBorder="1" applyAlignment="1" applyProtection="1">
      <alignment horizontal="center" vertical="center" wrapText="1"/>
      <protection locked="0"/>
    </xf>
    <xf numFmtId="0" fontId="18" fillId="0" borderId="0" xfId="14" applyFont="1" applyBorder="1" applyAlignment="1" applyProtection="1">
      <alignment horizontal="center" vertical="center"/>
      <protection locked="0"/>
    </xf>
    <xf numFmtId="0" fontId="18" fillId="0" borderId="9" xfId="0" applyFont="1" applyFill="1" applyBorder="1" applyAlignment="1" applyProtection="1">
      <alignment horizontal="left" vertical="center" wrapText="1"/>
      <protection locked="0"/>
    </xf>
    <xf numFmtId="0" fontId="18" fillId="0" borderId="37" xfId="0" applyFont="1" applyFill="1" applyBorder="1" applyAlignment="1" applyProtection="1">
      <alignment horizontal="left" vertical="center" wrapText="1"/>
      <protection locked="0"/>
    </xf>
    <xf numFmtId="0" fontId="8" fillId="0" borderId="0" xfId="0" applyFont="1" applyFill="1" applyBorder="1" applyAlignment="1" applyProtection="1">
      <alignment horizontal="center" vertical="center"/>
      <protection locked="0"/>
    </xf>
    <xf numFmtId="2" fontId="18" fillId="0" borderId="0" xfId="0" applyNumberFormat="1" applyFont="1" applyBorder="1" applyAlignment="1" applyProtection="1">
      <alignment horizontal="center" vertical="center" wrapText="1"/>
      <protection locked="0"/>
    </xf>
    <xf numFmtId="2" fontId="8" fillId="0" borderId="0" xfId="0" applyNumberFormat="1" applyFont="1" applyBorder="1" applyAlignment="1" applyProtection="1">
      <alignment horizontal="center" vertical="center" wrapText="1"/>
      <protection locked="0"/>
    </xf>
    <xf numFmtId="2" fontId="16" fillId="0" borderId="42" xfId="0" applyNumberFormat="1" applyFont="1" applyBorder="1" applyAlignment="1">
      <alignment horizontal="center" vertical="center" wrapText="1"/>
    </xf>
    <xf numFmtId="2" fontId="16" fillId="0" borderId="43" xfId="0" applyNumberFormat="1" applyFont="1" applyBorder="1" applyAlignment="1">
      <alignment horizontal="center" vertical="center" wrapText="1"/>
    </xf>
    <xf numFmtId="2" fontId="16" fillId="0" borderId="14" xfId="0" applyNumberFormat="1" applyFont="1" applyBorder="1" applyAlignment="1">
      <alignment horizontal="center" vertical="center" wrapText="1"/>
    </xf>
    <xf numFmtId="0" fontId="18" fillId="0" borderId="25" xfId="0" applyFont="1" applyFill="1" applyBorder="1" applyAlignment="1" applyProtection="1">
      <alignment horizontal="left" vertical="center" wrapText="1"/>
      <protection locked="0"/>
    </xf>
    <xf numFmtId="0" fontId="18" fillId="0" borderId="0" xfId="6" applyFont="1" applyFill="1" applyBorder="1" applyAlignment="1" applyProtection="1">
      <alignment horizontal="center" vertical="center" wrapText="1"/>
      <protection locked="0"/>
    </xf>
    <xf numFmtId="0" fontId="16" fillId="0" borderId="0" xfId="6" applyFont="1" applyFill="1" applyBorder="1" applyAlignment="1" applyProtection="1">
      <alignment horizontal="center" vertical="center" wrapText="1"/>
      <protection locked="0"/>
    </xf>
    <xf numFmtId="0" fontId="16" fillId="0" borderId="0" xfId="6" applyFont="1" applyFill="1" applyBorder="1" applyAlignment="1">
      <alignment horizontal="center" vertical="center" wrapText="1"/>
    </xf>
    <xf numFmtId="0" fontId="8" fillId="0" borderId="0" xfId="7" applyFont="1" applyAlignment="1">
      <alignment horizontal="center"/>
    </xf>
    <xf numFmtId="2" fontId="36" fillId="0" borderId="0" xfId="14" applyNumberFormat="1" applyFont="1" applyBorder="1" applyAlignment="1" applyProtection="1">
      <alignment horizontal="left" vertical="center" wrapText="1"/>
      <protection locked="0"/>
    </xf>
    <xf numFmtId="2" fontId="8" fillId="0" borderId="0" xfId="7" applyNumberFormat="1" applyFont="1" applyAlignment="1">
      <alignment horizontal="center" vertical="center" wrapText="1"/>
    </xf>
    <xf numFmtId="0" fontId="8" fillId="0" borderId="0" xfId="7" applyFont="1" applyAlignment="1">
      <alignment horizontal="center" vertical="center" wrapText="1"/>
    </xf>
    <xf numFmtId="4" fontId="16" fillId="0" borderId="43" xfId="7" applyNumberFormat="1" applyFont="1" applyBorder="1" applyAlignment="1">
      <alignment horizontal="center"/>
    </xf>
    <xf numFmtId="0" fontId="16" fillId="0" borderId="0" xfId="7" applyFont="1" applyBorder="1" applyAlignment="1" applyProtection="1">
      <alignment horizontal="center" vertical="center" wrapText="1"/>
      <protection locked="0"/>
    </xf>
    <xf numFmtId="0" fontId="16" fillId="0" borderId="0" xfId="7" applyFont="1" applyAlignment="1">
      <alignment horizontal="center"/>
    </xf>
    <xf numFmtId="0" fontId="18" fillId="2" borderId="28" xfId="7" applyFont="1" applyFill="1" applyBorder="1" applyAlignment="1">
      <alignment horizontal="center" vertical="top" wrapText="1"/>
    </xf>
    <xf numFmtId="0" fontId="18" fillId="2" borderId="27" xfId="7" applyFont="1" applyFill="1" applyBorder="1" applyAlignment="1">
      <alignment horizontal="center" vertical="top" wrapText="1"/>
    </xf>
    <xf numFmtId="0" fontId="18" fillId="2" borderId="32" xfId="7" applyFont="1" applyFill="1" applyBorder="1" applyAlignment="1">
      <alignment horizontal="center" vertical="top" wrapText="1"/>
    </xf>
    <xf numFmtId="0" fontId="18" fillId="2" borderId="3" xfId="7" applyFont="1" applyFill="1" applyBorder="1" applyAlignment="1">
      <alignment horizontal="center" vertical="top" wrapText="1"/>
    </xf>
    <xf numFmtId="0" fontId="18" fillId="2" borderId="33" xfId="7" applyFont="1" applyFill="1" applyBorder="1" applyAlignment="1">
      <alignment horizontal="center" vertical="top" wrapText="1"/>
    </xf>
    <xf numFmtId="0" fontId="18" fillId="2" borderId="31" xfId="7" applyFont="1" applyFill="1" applyBorder="1" applyAlignment="1">
      <alignment horizontal="center" vertical="top" wrapText="1"/>
    </xf>
    <xf numFmtId="0" fontId="16" fillId="0" borderId="13" xfId="0" applyFont="1" applyBorder="1" applyAlignment="1">
      <alignment horizontal="center" vertical="top" wrapText="1"/>
    </xf>
    <xf numFmtId="0" fontId="16" fillId="0" borderId="58" xfId="0" applyFont="1" applyBorder="1" applyAlignment="1">
      <alignment horizontal="center" vertical="top" wrapText="1"/>
    </xf>
    <xf numFmtId="0" fontId="24" fillId="0" borderId="0" xfId="0" applyFont="1" applyAlignment="1">
      <alignment horizontal="center"/>
    </xf>
    <xf numFmtId="0" fontId="7" fillId="0" borderId="0" xfId="0" applyFont="1" applyAlignment="1">
      <alignment horizontal="center" wrapText="1"/>
    </xf>
    <xf numFmtId="2" fontId="8" fillId="4" borderId="0" xfId="14" applyNumberFormat="1" applyFont="1" applyFill="1" applyBorder="1" applyAlignment="1" applyProtection="1">
      <alignment horizontal="center" vertical="center" wrapText="1"/>
      <protection locked="0"/>
    </xf>
    <xf numFmtId="2" fontId="7" fillId="4" borderId="0" xfId="14" applyNumberFormat="1" applyFont="1" applyFill="1" applyBorder="1" applyAlignment="1" applyProtection="1">
      <alignment horizontal="center" vertical="center" wrapText="1"/>
      <protection locked="0"/>
    </xf>
    <xf numFmtId="0" fontId="8" fillId="0" borderId="0" xfId="0" applyFont="1" applyAlignment="1">
      <alignment horizontal="center" wrapText="1"/>
    </xf>
    <xf numFmtId="0" fontId="40" fillId="0" borderId="0" xfId="0" applyFont="1" applyAlignment="1">
      <alignment horizontal="center" wrapText="1"/>
    </xf>
    <xf numFmtId="0" fontId="16" fillId="0" borderId="55" xfId="0" applyFont="1" applyBorder="1" applyAlignment="1">
      <alignment horizontal="center"/>
    </xf>
    <xf numFmtId="0" fontId="16" fillId="0" borderId="56" xfId="0" applyFont="1" applyBorder="1" applyAlignment="1">
      <alignment horizontal="center"/>
    </xf>
    <xf numFmtId="0" fontId="16" fillId="0" borderId="52" xfId="0" applyFont="1" applyFill="1" applyBorder="1" applyAlignment="1">
      <alignment horizontal="center" vertical="top"/>
    </xf>
    <xf numFmtId="0" fontId="16" fillId="0" borderId="18" xfId="0" applyFont="1" applyFill="1" applyBorder="1" applyAlignment="1">
      <alignment horizontal="center" vertical="top"/>
    </xf>
    <xf numFmtId="0" fontId="16" fillId="0" borderId="47" xfId="0" applyFont="1" applyFill="1" applyBorder="1" applyAlignment="1">
      <alignment horizontal="left" wrapText="1"/>
    </xf>
    <xf numFmtId="0" fontId="16" fillId="0" borderId="57" xfId="0" applyFont="1" applyFill="1" applyBorder="1" applyAlignment="1">
      <alignment horizontal="left" wrapText="1"/>
    </xf>
    <xf numFmtId="0" fontId="16" fillId="0" borderId="5" xfId="0" applyFont="1" applyFill="1" applyBorder="1" applyAlignment="1">
      <alignment horizontal="left" wrapText="1"/>
    </xf>
    <xf numFmtId="0" fontId="16" fillId="0" borderId="21" xfId="0" applyFont="1" applyFill="1" applyBorder="1" applyAlignment="1">
      <alignment horizontal="left" wrapText="1"/>
    </xf>
    <xf numFmtId="4" fontId="16" fillId="0" borderId="12" xfId="0" applyNumberFormat="1" applyFont="1" applyFill="1" applyBorder="1" applyAlignment="1">
      <alignment horizontal="center" vertical="center"/>
    </xf>
    <xf numFmtId="4" fontId="16" fillId="0" borderId="4" xfId="0" applyNumberFormat="1" applyFont="1" applyFill="1" applyBorder="1" applyAlignment="1">
      <alignment horizontal="center" vertical="center"/>
    </xf>
    <xf numFmtId="0" fontId="16" fillId="0" borderId="17" xfId="0" applyFont="1" applyFill="1" applyBorder="1" applyAlignment="1">
      <alignment horizontal="center" vertical="top"/>
    </xf>
    <xf numFmtId="0" fontId="16" fillId="0" borderId="19" xfId="0" applyFont="1" applyFill="1" applyBorder="1" applyAlignment="1">
      <alignment horizontal="left" vertical="top" wrapText="1"/>
    </xf>
    <xf numFmtId="0" fontId="16" fillId="0" borderId="20" xfId="0" applyFont="1" applyFill="1" applyBorder="1" applyAlignment="1">
      <alignment horizontal="left" vertical="top" wrapText="1"/>
    </xf>
    <xf numFmtId="0" fontId="16" fillId="0" borderId="16" xfId="0" applyFont="1" applyFill="1" applyBorder="1" applyAlignment="1">
      <alignment horizontal="left" vertical="top" wrapText="1"/>
    </xf>
    <xf numFmtId="0" fontId="16" fillId="0" borderId="23" xfId="0" applyFont="1" applyFill="1" applyBorder="1" applyAlignment="1">
      <alignment horizontal="left" vertical="top" wrapText="1"/>
    </xf>
    <xf numFmtId="4" fontId="16" fillId="0" borderId="8" xfId="0" applyNumberFormat="1" applyFont="1" applyFill="1" applyBorder="1" applyAlignment="1" applyProtection="1">
      <alignment horizontal="center" vertical="center"/>
      <protection locked="0"/>
    </xf>
    <xf numFmtId="4" fontId="16" fillId="0" borderId="7" xfId="0" applyNumberFormat="1" applyFont="1" applyFill="1" applyBorder="1" applyAlignment="1" applyProtection="1">
      <alignment horizontal="center" vertical="center"/>
      <protection locked="0"/>
    </xf>
    <xf numFmtId="169" fontId="16" fillId="0" borderId="8" xfId="0" applyNumberFormat="1" applyFont="1" applyFill="1" applyBorder="1" applyAlignment="1">
      <alignment horizontal="center" vertical="center"/>
    </xf>
    <xf numFmtId="169" fontId="16" fillId="0" borderId="7" xfId="0" applyNumberFormat="1" applyFont="1" applyFill="1" applyBorder="1" applyAlignment="1">
      <alignment horizontal="center" vertical="center"/>
    </xf>
    <xf numFmtId="0" fontId="16" fillId="0" borderId="8" xfId="0" applyFont="1" applyFill="1" applyBorder="1" applyAlignment="1">
      <alignment horizontal="center" vertical="center"/>
    </xf>
    <xf numFmtId="0" fontId="16" fillId="0" borderId="7" xfId="0" applyFont="1" applyFill="1" applyBorder="1" applyAlignment="1">
      <alignment horizontal="center" vertical="center"/>
    </xf>
    <xf numFmtId="4" fontId="16" fillId="0" borderId="30" xfId="0" applyNumberFormat="1" applyFont="1" applyFill="1" applyBorder="1" applyAlignment="1">
      <alignment horizontal="center" vertical="center" wrapText="1"/>
    </xf>
    <xf numFmtId="4" fontId="16" fillId="0" borderId="41" xfId="0" applyNumberFormat="1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left" vertical="center" wrapText="1"/>
    </xf>
    <xf numFmtId="0" fontId="16" fillId="0" borderId="2" xfId="0" applyFont="1" applyFill="1" applyBorder="1" applyAlignment="1">
      <alignment horizontal="left" vertical="center" wrapText="1"/>
    </xf>
    <xf numFmtId="0" fontId="16" fillId="0" borderId="19" xfId="0" applyFont="1" applyFill="1" applyBorder="1" applyAlignment="1">
      <alignment horizontal="left"/>
    </xf>
    <xf numFmtId="0" fontId="16" fillId="0" borderId="20" xfId="0" applyFont="1" applyFill="1" applyBorder="1" applyAlignment="1">
      <alignment horizontal="left"/>
    </xf>
    <xf numFmtId="4" fontId="16" fillId="0" borderId="48" xfId="0" applyNumberFormat="1" applyFont="1" applyFill="1" applyBorder="1" applyAlignment="1">
      <alignment horizontal="center" vertical="center" wrapText="1"/>
    </xf>
    <xf numFmtId="0" fontId="16" fillId="0" borderId="16" xfId="0" applyFont="1" applyFill="1" applyBorder="1" applyAlignment="1">
      <alignment horizontal="left"/>
    </xf>
    <xf numFmtId="0" fontId="16" fillId="0" borderId="23" xfId="0" applyFont="1" applyFill="1" applyBorder="1" applyAlignment="1">
      <alignment horizontal="left"/>
    </xf>
    <xf numFmtId="0" fontId="16" fillId="0" borderId="15" xfId="0" applyFont="1" applyFill="1" applyBorder="1" applyAlignment="1">
      <alignment horizontal="center" vertical="top"/>
    </xf>
    <xf numFmtId="4" fontId="16" fillId="0" borderId="4" xfId="0" applyNumberFormat="1" applyFont="1" applyFill="1" applyBorder="1" applyAlignment="1" applyProtection="1">
      <alignment horizontal="center" vertical="center"/>
      <protection locked="0"/>
    </xf>
    <xf numFmtId="1" fontId="16" fillId="0" borderId="8" xfId="0" applyNumberFormat="1" applyFont="1" applyFill="1" applyBorder="1" applyAlignment="1">
      <alignment horizontal="center" vertical="center"/>
    </xf>
    <xf numFmtId="1" fontId="16" fillId="0" borderId="4" xfId="0" applyNumberFormat="1" applyFont="1" applyFill="1" applyBorder="1" applyAlignment="1">
      <alignment horizontal="center" vertical="center"/>
    </xf>
    <xf numFmtId="1" fontId="16" fillId="0" borderId="7" xfId="0" applyNumberFormat="1" applyFont="1" applyFill="1" applyBorder="1" applyAlignment="1">
      <alignment horizontal="center" vertical="center"/>
    </xf>
    <xf numFmtId="0" fontId="16" fillId="0" borderId="4" xfId="0" applyFont="1" applyFill="1" applyBorder="1" applyAlignment="1">
      <alignment horizontal="center" vertical="center"/>
    </xf>
    <xf numFmtId="0" fontId="16" fillId="0" borderId="16" xfId="0" applyFont="1" applyFill="1" applyBorder="1" applyAlignment="1">
      <alignment horizontal="left" wrapText="1"/>
    </xf>
    <xf numFmtId="0" fontId="16" fillId="0" borderId="23" xfId="0" applyFont="1" applyFill="1" applyBorder="1" applyAlignment="1">
      <alignment horizontal="left" wrapText="1"/>
    </xf>
    <xf numFmtId="4" fontId="16" fillId="0" borderId="8" xfId="0" applyNumberFormat="1" applyFont="1" applyFill="1" applyBorder="1" applyAlignment="1">
      <alignment horizontal="center" vertical="center"/>
    </xf>
    <xf numFmtId="4" fontId="16" fillId="0" borderId="7" xfId="0" applyNumberFormat="1" applyFont="1" applyFill="1" applyBorder="1" applyAlignment="1">
      <alignment horizontal="center" vertical="center"/>
    </xf>
    <xf numFmtId="0" fontId="16" fillId="0" borderId="3" xfId="0" applyFont="1" applyFill="1" applyBorder="1" applyAlignment="1">
      <alignment horizontal="center" vertical="top" wrapText="1"/>
    </xf>
    <xf numFmtId="0" fontId="26" fillId="0" borderId="22" xfId="0" applyFont="1" applyBorder="1" applyAlignment="1">
      <alignment horizontal="center" vertical="center" wrapText="1"/>
    </xf>
    <xf numFmtId="0" fontId="18" fillId="0" borderId="9" xfId="0" applyFont="1" applyFill="1" applyBorder="1" applyAlignment="1" applyProtection="1">
      <alignment horizontal="left" vertical="center"/>
      <protection locked="0"/>
    </xf>
    <xf numFmtId="0" fontId="18" fillId="0" borderId="37" xfId="0" applyFont="1" applyFill="1" applyBorder="1" applyAlignment="1" applyProtection="1">
      <alignment horizontal="left" vertical="center"/>
      <protection locked="0"/>
    </xf>
    <xf numFmtId="0" fontId="18" fillId="0" borderId="25" xfId="0" applyFont="1" applyFill="1" applyBorder="1" applyAlignment="1" applyProtection="1">
      <alignment horizontal="left" vertical="center"/>
      <protection locked="0"/>
    </xf>
    <xf numFmtId="0" fontId="16" fillId="0" borderId="8" xfId="0" applyFont="1" applyFill="1" applyBorder="1" applyAlignment="1" applyProtection="1">
      <alignment horizontal="left" vertical="center"/>
      <protection locked="0"/>
    </xf>
    <xf numFmtId="0" fontId="16" fillId="0" borderId="4" xfId="0" applyFont="1" applyFill="1" applyBorder="1" applyAlignment="1" applyProtection="1">
      <alignment horizontal="left" vertical="center"/>
      <protection locked="0"/>
    </xf>
    <xf numFmtId="0" fontId="16" fillId="0" borderId="24" xfId="0" applyFont="1" applyFill="1" applyBorder="1" applyAlignment="1" applyProtection="1">
      <alignment horizontal="left" vertical="center"/>
      <protection locked="0"/>
    </xf>
    <xf numFmtId="2" fontId="16" fillId="0" borderId="8" xfId="0" applyNumberFormat="1" applyFont="1" applyFill="1" applyBorder="1" applyAlignment="1" applyProtection="1">
      <alignment horizontal="center" vertical="center"/>
      <protection locked="0"/>
    </xf>
    <xf numFmtId="2" fontId="16" fillId="0" borderId="4" xfId="0" applyNumberFormat="1" applyFont="1" applyFill="1" applyBorder="1" applyAlignment="1" applyProtection="1">
      <alignment horizontal="center" vertical="center"/>
      <protection locked="0"/>
    </xf>
    <xf numFmtId="2" fontId="16" fillId="0" borderId="24" xfId="0" applyNumberFormat="1" applyFont="1" applyFill="1" applyBorder="1" applyAlignment="1" applyProtection="1">
      <alignment horizontal="center" vertical="center"/>
      <protection locked="0"/>
    </xf>
    <xf numFmtId="0" fontId="16" fillId="0" borderId="8" xfId="0" applyFont="1" applyFill="1" applyBorder="1" applyAlignment="1" applyProtection="1">
      <alignment horizontal="center" vertical="center"/>
      <protection locked="0"/>
    </xf>
    <xf numFmtId="0" fontId="16" fillId="0" borderId="4" xfId="0" applyFont="1" applyFill="1" applyBorder="1" applyAlignment="1" applyProtection="1">
      <alignment horizontal="center" vertical="center"/>
      <protection locked="0"/>
    </xf>
    <xf numFmtId="0" fontId="16" fillId="0" borderId="24" xfId="0" applyFont="1" applyFill="1" applyBorder="1" applyAlignment="1" applyProtection="1">
      <alignment horizontal="center" vertical="center"/>
      <protection locked="0"/>
    </xf>
  </cellXfs>
  <cellStyles count="27">
    <cellStyle name=" 1" xfId="1"/>
    <cellStyle name=" 1 2" xfId="2"/>
    <cellStyle name="S13" xfId="3"/>
    <cellStyle name="S14" xfId="4"/>
    <cellStyle name="Гиперссылка 2" xfId="23"/>
    <cellStyle name="Обычный" xfId="0" builtinId="0"/>
    <cellStyle name="Обычный 2" xfId="5"/>
    <cellStyle name="Обычный 2 2" xfId="6"/>
    <cellStyle name="Обычный 2 2 2" xfId="17"/>
    <cellStyle name="Обычный 3" xfId="7"/>
    <cellStyle name="Обычный 4" xfId="8"/>
    <cellStyle name="Обычный 4 2" xfId="18"/>
    <cellStyle name="Обычный 5" xfId="9"/>
    <cellStyle name="Обычный 5 2" xfId="19"/>
    <cellStyle name="Обычный 5 3" xfId="22"/>
    <cellStyle name="Обычный 5 4" xfId="24"/>
    <cellStyle name="Обычный 6" xfId="16"/>
    <cellStyle name="Обычный 6 2" xfId="25"/>
    <cellStyle name="Обычный_SMETA_1" xfId="10"/>
    <cellStyle name="Обычный_SMETA_1 2" xfId="21"/>
    <cellStyle name="Обычный_дендрология 2009 и 2010 г." xfId="11"/>
    <cellStyle name="Обычный_допсоглашения на аварийки Июнь" xfId="26"/>
    <cellStyle name="Обычный_ФИЛИАЛ №4 ТВВ Лагутенкова" xfId="12"/>
    <cellStyle name="Процентный 2" xfId="13"/>
    <cellStyle name="Процентный 2 2" xfId="20"/>
    <cellStyle name="Стиль 1" xfId="14"/>
    <cellStyle name="Финансовый 2" xfId="15"/>
  </cellStyles>
  <dxfs count="11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CFFCC"/>
    <pageSetUpPr fitToPage="1"/>
  </sheetPr>
  <dimension ref="A1:L54"/>
  <sheetViews>
    <sheetView tabSelected="1" view="pageBreakPreview" zoomScaleNormal="100" zoomScaleSheetLayoutView="100" workbookViewId="0">
      <selection activeCell="B36" sqref="B36"/>
    </sheetView>
  </sheetViews>
  <sheetFormatPr defaultRowHeight="15" x14ac:dyDescent="0.25"/>
  <cols>
    <col min="1" max="1" width="4.7109375" style="16" customWidth="1"/>
    <col min="2" max="2" width="55.5703125" style="16" customWidth="1"/>
    <col min="3" max="3" width="18.140625" style="3" customWidth="1"/>
    <col min="4" max="4" width="26" style="16" customWidth="1"/>
    <col min="5" max="5" width="17.7109375" style="32" customWidth="1"/>
    <col min="6" max="6" width="23.85546875" style="16" customWidth="1"/>
    <col min="7" max="7" width="16.5703125" style="16" customWidth="1"/>
    <col min="8" max="16384" width="9.140625" style="16"/>
  </cols>
  <sheetData>
    <row r="1" spans="1:12" x14ac:dyDescent="0.25">
      <c r="A1" s="16" t="s">
        <v>136</v>
      </c>
      <c r="C1" s="622" t="s">
        <v>372</v>
      </c>
      <c r="D1" s="27"/>
    </row>
    <row r="2" spans="1:12" x14ac:dyDescent="0.25">
      <c r="C2" s="622" t="s">
        <v>373</v>
      </c>
      <c r="D2" s="28"/>
      <c r="E2" s="33"/>
    </row>
    <row r="3" spans="1:12" x14ac:dyDescent="0.25">
      <c r="B3" s="29"/>
      <c r="C3" s="622" t="s">
        <v>371</v>
      </c>
      <c r="D3" s="28"/>
      <c r="E3" s="33"/>
    </row>
    <row r="4" spans="1:12" x14ac:dyDescent="0.25">
      <c r="B4" s="29"/>
      <c r="D4" s="34"/>
    </row>
    <row r="5" spans="1:12" x14ac:dyDescent="0.25">
      <c r="A5" s="641" t="s">
        <v>137</v>
      </c>
      <c r="B5" s="641"/>
      <c r="C5" s="641"/>
      <c r="D5" s="641"/>
    </row>
    <row r="6" spans="1:12" x14ac:dyDescent="0.25">
      <c r="A6" s="503"/>
      <c r="B6" s="503"/>
      <c r="C6" s="503"/>
      <c r="D6" s="503"/>
    </row>
    <row r="7" spans="1:12" s="36" customFormat="1" ht="72" customHeight="1" x14ac:dyDescent="0.2">
      <c r="A7" s="642" t="s">
        <v>374</v>
      </c>
      <c r="B7" s="643"/>
      <c r="C7" s="643"/>
      <c r="D7" s="643"/>
      <c r="E7" s="35"/>
    </row>
    <row r="8" spans="1:12" s="36" customFormat="1" x14ac:dyDescent="0.2">
      <c r="A8" s="37"/>
      <c r="B8" s="38"/>
      <c r="C8" s="38"/>
      <c r="D8" s="38"/>
      <c r="E8" s="35"/>
    </row>
    <row r="9" spans="1:12" x14ac:dyDescent="0.25">
      <c r="A9" s="640" t="s">
        <v>53</v>
      </c>
      <c r="B9" s="640" t="s">
        <v>138</v>
      </c>
      <c r="C9" s="640" t="s">
        <v>139</v>
      </c>
      <c r="D9" s="640" t="s">
        <v>140</v>
      </c>
    </row>
    <row r="10" spans="1:12" ht="24.75" customHeight="1" x14ac:dyDescent="0.25">
      <c r="A10" s="640"/>
      <c r="B10" s="640"/>
      <c r="C10" s="640"/>
      <c r="D10" s="640"/>
    </row>
    <row r="11" spans="1:12" x14ac:dyDescent="0.25">
      <c r="A11" s="502"/>
      <c r="B11" s="502" t="s">
        <v>141</v>
      </c>
      <c r="C11" s="502"/>
      <c r="D11" s="502"/>
    </row>
    <row r="12" spans="1:12" ht="30" x14ac:dyDescent="0.25">
      <c r="A12" s="20">
        <v>1</v>
      </c>
      <c r="B12" s="39" t="s">
        <v>142</v>
      </c>
      <c r="C12" s="20">
        <v>2</v>
      </c>
      <c r="D12" s="40"/>
      <c r="F12" s="41"/>
      <c r="G12" s="42"/>
      <c r="H12" s="42"/>
      <c r="I12" s="42"/>
      <c r="J12" s="42"/>
      <c r="K12" s="42"/>
      <c r="L12" s="43"/>
    </row>
    <row r="13" spans="1:12" x14ac:dyDescent="0.25">
      <c r="A13" s="44">
        <v>2</v>
      </c>
      <c r="B13" s="479" t="s">
        <v>326</v>
      </c>
      <c r="C13" s="481">
        <v>6</v>
      </c>
      <c r="D13" s="482"/>
    </row>
    <row r="14" spans="1:12" x14ac:dyDescent="0.25">
      <c r="A14" s="44"/>
      <c r="B14" s="45" t="s">
        <v>143</v>
      </c>
      <c r="C14" s="45"/>
      <c r="D14" s="46">
        <f>SUM(D12:D13)</f>
        <v>0</v>
      </c>
      <c r="E14" s="16"/>
    </row>
    <row r="15" spans="1:12" x14ac:dyDescent="0.25">
      <c r="A15" s="20"/>
      <c r="B15" s="502" t="s">
        <v>144</v>
      </c>
      <c r="C15" s="20"/>
      <c r="D15" s="47"/>
      <c r="E15" s="42"/>
      <c r="F15" s="42"/>
      <c r="G15" s="631"/>
      <c r="H15" s="631"/>
      <c r="I15" s="631"/>
      <c r="J15" s="631"/>
    </row>
    <row r="16" spans="1:12" x14ac:dyDescent="0.25">
      <c r="A16" s="20">
        <v>3</v>
      </c>
      <c r="B16" s="39" t="s">
        <v>145</v>
      </c>
      <c r="C16" s="48">
        <v>1</v>
      </c>
      <c r="D16" s="40"/>
      <c r="F16" s="41"/>
      <c r="G16" s="42"/>
      <c r="H16" s="42"/>
      <c r="I16" s="42"/>
      <c r="J16" s="42"/>
      <c r="K16" s="42"/>
      <c r="L16" s="43"/>
    </row>
    <row r="17" spans="1:8" x14ac:dyDescent="0.25">
      <c r="A17" s="560">
        <v>4</v>
      </c>
      <c r="B17" s="39" t="s">
        <v>146</v>
      </c>
      <c r="C17" s="20">
        <v>3</v>
      </c>
      <c r="D17" s="40"/>
    </row>
    <row r="18" spans="1:8" x14ac:dyDescent="0.25">
      <c r="A18" s="560">
        <v>5</v>
      </c>
      <c r="B18" s="49" t="s">
        <v>156</v>
      </c>
      <c r="C18" s="20">
        <v>4</v>
      </c>
      <c r="D18" s="40"/>
      <c r="E18" s="50"/>
    </row>
    <row r="19" spans="1:8" x14ac:dyDescent="0.25">
      <c r="A19" s="560">
        <v>6</v>
      </c>
      <c r="B19" s="480" t="s">
        <v>327</v>
      </c>
      <c r="C19" s="20">
        <v>5</v>
      </c>
      <c r="D19" s="40"/>
      <c r="E19" s="50"/>
    </row>
    <row r="20" spans="1:8" x14ac:dyDescent="0.25">
      <c r="A20" s="20"/>
      <c r="B20" s="45" t="s">
        <v>182</v>
      </c>
      <c r="C20" s="20"/>
      <c r="D20" s="47">
        <f>SUM(D16:D19)</f>
        <v>0</v>
      </c>
      <c r="E20" s="50"/>
    </row>
    <row r="21" spans="1:8" s="55" customFormat="1" x14ac:dyDescent="0.25">
      <c r="A21" s="22"/>
      <c r="B21" s="632" t="s">
        <v>165</v>
      </c>
      <c r="C21" s="632"/>
      <c r="D21" s="51">
        <f>ROUND(D14+D20,2)</f>
        <v>0</v>
      </c>
      <c r="E21" s="52"/>
      <c r="F21" s="53"/>
      <c r="G21" s="54"/>
    </row>
    <row r="22" spans="1:8" x14ac:dyDescent="0.25">
      <c r="A22" s="638" t="s">
        <v>166</v>
      </c>
      <c r="B22" s="638"/>
      <c r="C22" s="638"/>
      <c r="D22" s="21">
        <f>D14</f>
        <v>0</v>
      </c>
      <c r="E22" s="13"/>
      <c r="F22" s="14"/>
      <c r="G22" s="15"/>
    </row>
    <row r="23" spans="1:8" s="11" customFormat="1" ht="14.25" hidden="1" x14ac:dyDescent="0.2">
      <c r="A23" s="639" t="s">
        <v>167</v>
      </c>
      <c r="B23" s="639"/>
      <c r="C23" s="639"/>
      <c r="D23" s="12">
        <f>D20*40%</f>
        <v>0</v>
      </c>
    </row>
    <row r="24" spans="1:8" s="11" customFormat="1" ht="14.25" hidden="1" x14ac:dyDescent="0.2">
      <c r="A24" s="639" t="s">
        <v>164</v>
      </c>
      <c r="B24" s="639"/>
      <c r="C24" s="639"/>
      <c r="D24" s="12">
        <f>D20*60%</f>
        <v>0</v>
      </c>
    </row>
    <row r="25" spans="1:8" s="5" customFormat="1" x14ac:dyDescent="0.2">
      <c r="D25" s="6"/>
      <c r="E25" s="7"/>
      <c r="G25" s="9"/>
      <c r="H25" s="8"/>
    </row>
    <row r="26" spans="1:8" s="5" customFormat="1" x14ac:dyDescent="0.2">
      <c r="D26" s="6"/>
      <c r="E26" s="7"/>
      <c r="G26" s="9"/>
      <c r="H26" s="8"/>
    </row>
    <row r="27" spans="1:8" s="5" customFormat="1" x14ac:dyDescent="0.2">
      <c r="A27" s="634" t="s">
        <v>375</v>
      </c>
      <c r="B27" s="634"/>
      <c r="C27" s="634"/>
      <c r="D27" s="634"/>
      <c r="E27" s="7"/>
      <c r="G27" s="9"/>
      <c r="H27" s="8"/>
    </row>
    <row r="28" spans="1:8" s="5" customFormat="1" x14ac:dyDescent="0.2">
      <c r="A28" s="500"/>
      <c r="B28" s="500"/>
      <c r="C28" s="500"/>
      <c r="D28" s="500"/>
      <c r="E28" s="7"/>
      <c r="G28" s="9"/>
      <c r="H28" s="8"/>
    </row>
    <row r="29" spans="1:8" s="5" customFormat="1" x14ac:dyDescent="0.2">
      <c r="D29" s="6"/>
      <c r="E29" s="7"/>
      <c r="G29" s="9"/>
      <c r="H29" s="8"/>
    </row>
    <row r="30" spans="1:8" s="5" customFormat="1" x14ac:dyDescent="0.2">
      <c r="A30" s="634" t="s">
        <v>376</v>
      </c>
      <c r="B30" s="634"/>
      <c r="C30" s="634"/>
      <c r="D30" s="634"/>
      <c r="E30" s="7"/>
      <c r="G30" s="9"/>
      <c r="H30" s="8"/>
    </row>
    <row r="31" spans="1:8" s="5" customFormat="1" x14ac:dyDescent="0.2">
      <c r="D31" s="6"/>
      <c r="E31" s="7"/>
      <c r="G31" s="9"/>
      <c r="H31" s="8"/>
    </row>
    <row r="32" spans="1:8" s="5" customFormat="1" x14ac:dyDescent="0.2">
      <c r="D32" s="6"/>
      <c r="E32" s="7"/>
      <c r="G32" s="9"/>
      <c r="H32" s="8"/>
    </row>
    <row r="33" spans="1:8" s="11" customFormat="1" ht="14.25" x14ac:dyDescent="0.2">
      <c r="A33" s="635" t="s">
        <v>170</v>
      </c>
      <c r="B33" s="635"/>
      <c r="C33" s="635"/>
      <c r="D33" s="635"/>
    </row>
    <row r="34" spans="1:8" s="26" customFormat="1" ht="42.75" x14ac:dyDescent="0.25">
      <c r="A34" s="502" t="s">
        <v>53</v>
      </c>
      <c r="B34" s="502" t="s">
        <v>138</v>
      </c>
      <c r="C34" s="502" t="s">
        <v>186</v>
      </c>
      <c r="D34" s="502" t="s">
        <v>140</v>
      </c>
      <c r="E34" s="56"/>
    </row>
    <row r="35" spans="1:8" s="11" customFormat="1" ht="45" x14ac:dyDescent="0.2">
      <c r="A35" s="17">
        <v>1</v>
      </c>
      <c r="B35" s="499" t="s">
        <v>285</v>
      </c>
      <c r="C35" s="17"/>
      <c r="D35" s="499"/>
    </row>
    <row r="36" spans="1:8" s="11" customFormat="1" ht="45" x14ac:dyDescent="0.2">
      <c r="A36" s="17">
        <v>2</v>
      </c>
      <c r="B36" s="559" t="s">
        <v>347</v>
      </c>
      <c r="C36" s="17"/>
      <c r="D36" s="499"/>
    </row>
    <row r="37" spans="1:8" x14ac:dyDescent="0.25">
      <c r="A37" s="636" t="s">
        <v>171</v>
      </c>
      <c r="B37" s="636"/>
      <c r="C37" s="636"/>
      <c r="D37" s="18">
        <f>ROUND(D22*C35,2)</f>
        <v>0</v>
      </c>
      <c r="E37" s="13"/>
      <c r="F37" s="14"/>
      <c r="G37" s="15"/>
    </row>
    <row r="38" spans="1:8" x14ac:dyDescent="0.25">
      <c r="A38" s="636" t="s">
        <v>247</v>
      </c>
      <c r="B38" s="636"/>
      <c r="C38" s="636"/>
      <c r="D38" s="18">
        <f>ROUND(D20*C36,2)</f>
        <v>0</v>
      </c>
      <c r="E38" s="13"/>
      <c r="F38" s="14"/>
      <c r="G38" s="15"/>
    </row>
    <row r="39" spans="1:8" s="11" customFormat="1" hidden="1" x14ac:dyDescent="0.2">
      <c r="A39" s="637" t="s">
        <v>167</v>
      </c>
      <c r="B39" s="637"/>
      <c r="C39" s="637"/>
      <c r="D39" s="19">
        <f>D23*C36</f>
        <v>0</v>
      </c>
    </row>
    <row r="40" spans="1:8" s="11" customFormat="1" hidden="1" x14ac:dyDescent="0.2">
      <c r="A40" s="637" t="s">
        <v>164</v>
      </c>
      <c r="B40" s="637"/>
      <c r="C40" s="637"/>
      <c r="D40" s="19">
        <f>D24*C36</f>
        <v>0</v>
      </c>
    </row>
    <row r="41" spans="1:8" s="11" customFormat="1" x14ac:dyDescent="0.2">
      <c r="A41" s="501"/>
      <c r="B41" s="633" t="s">
        <v>168</v>
      </c>
      <c r="C41" s="633"/>
      <c r="D41" s="12">
        <f>ROUND(D37+D38,2)</f>
        <v>0</v>
      </c>
    </row>
    <row r="42" spans="1:8" s="11" customFormat="1" x14ac:dyDescent="0.2">
      <c r="A42" s="501"/>
      <c r="B42" s="633" t="s">
        <v>1</v>
      </c>
      <c r="C42" s="633"/>
      <c r="D42" s="19">
        <f>ROUND(D41*18%,2)</f>
        <v>0</v>
      </c>
    </row>
    <row r="43" spans="1:8" s="11" customFormat="1" x14ac:dyDescent="0.2">
      <c r="A43" s="501"/>
      <c r="B43" s="633" t="s">
        <v>169</v>
      </c>
      <c r="C43" s="633"/>
      <c r="D43" s="19">
        <f>ROUND(D41+D42,2)</f>
        <v>0</v>
      </c>
    </row>
    <row r="44" spans="1:8" s="5" customFormat="1" x14ac:dyDescent="0.2">
      <c r="D44" s="6"/>
      <c r="E44" s="7"/>
      <c r="G44" s="9"/>
      <c r="H44" s="8"/>
    </row>
    <row r="45" spans="1:8" s="26" customFormat="1" x14ac:dyDescent="0.2">
      <c r="A45" s="36"/>
      <c r="B45" s="57"/>
      <c r="C45" s="58"/>
      <c r="D45" s="59"/>
      <c r="E45" s="35"/>
    </row>
    <row r="46" spans="1:8" s="1" customFormat="1" ht="15.75" x14ac:dyDescent="0.2">
      <c r="A46" s="623" t="s">
        <v>48</v>
      </c>
      <c r="B46" s="624"/>
      <c r="C46" s="623" t="s">
        <v>49</v>
      </c>
      <c r="D46" s="31"/>
      <c r="E46" s="10"/>
      <c r="G46" s="60"/>
    </row>
    <row r="47" spans="1:8" s="36" customFormat="1" ht="15.75" x14ac:dyDescent="0.2">
      <c r="B47" s="625"/>
      <c r="D47" s="61"/>
      <c r="E47" s="62"/>
    </row>
    <row r="48" spans="1:8" s="36" customFormat="1" ht="15.75" x14ac:dyDescent="0.2">
      <c r="A48" s="623"/>
      <c r="B48" s="625"/>
      <c r="C48" s="629"/>
      <c r="D48" s="30"/>
      <c r="E48" s="62"/>
    </row>
    <row r="49" spans="1:5" s="36" customFormat="1" ht="15.75" x14ac:dyDescent="0.25">
      <c r="A49" s="626"/>
      <c r="B49" s="625"/>
      <c r="C49" s="629"/>
      <c r="D49" s="30"/>
      <c r="E49" s="63"/>
    </row>
    <row r="50" spans="1:5" s="36" customFormat="1" ht="15.75" x14ac:dyDescent="0.2">
      <c r="A50" s="623" t="s">
        <v>377</v>
      </c>
      <c r="B50" s="625"/>
      <c r="C50" s="630" t="s">
        <v>377</v>
      </c>
      <c r="D50" s="30"/>
      <c r="E50" s="62"/>
    </row>
    <row r="51" spans="1:5" ht="15.75" x14ac:dyDescent="0.25">
      <c r="A51" s="627" t="s">
        <v>60</v>
      </c>
      <c r="B51" s="628"/>
      <c r="C51" s="627" t="s">
        <v>60</v>
      </c>
      <c r="D51" s="59"/>
      <c r="E51" s="35"/>
    </row>
    <row r="52" spans="1:5" x14ac:dyDescent="0.25">
      <c r="A52" s="36"/>
      <c r="B52" s="57"/>
      <c r="C52" s="58"/>
      <c r="D52" s="59"/>
      <c r="E52" s="35"/>
    </row>
    <row r="53" spans="1:5" x14ac:dyDescent="0.25">
      <c r="A53" s="36"/>
      <c r="B53" s="36"/>
      <c r="C53" s="64"/>
      <c r="D53" s="65"/>
      <c r="E53" s="35"/>
    </row>
    <row r="54" spans="1:5" x14ac:dyDescent="0.25">
      <c r="A54" s="2"/>
      <c r="D54" s="4"/>
    </row>
  </sheetData>
  <mergeCells count="21">
    <mergeCell ref="D9:D10"/>
    <mergeCell ref="B41:C41"/>
    <mergeCell ref="A5:D5"/>
    <mergeCell ref="A7:D7"/>
    <mergeCell ref="A9:A10"/>
    <mergeCell ref="B9:B10"/>
    <mergeCell ref="C9:C10"/>
    <mergeCell ref="G15:J15"/>
    <mergeCell ref="B21:C21"/>
    <mergeCell ref="B42:C42"/>
    <mergeCell ref="B43:C43"/>
    <mergeCell ref="A27:D27"/>
    <mergeCell ref="A30:D30"/>
    <mergeCell ref="A33:D33"/>
    <mergeCell ref="A37:C37"/>
    <mergeCell ref="A39:C39"/>
    <mergeCell ref="A40:C40"/>
    <mergeCell ref="A38:C38"/>
    <mergeCell ref="A22:C22"/>
    <mergeCell ref="A23:C23"/>
    <mergeCell ref="A24:C24"/>
  </mergeCells>
  <printOptions horizontalCentered="1"/>
  <pageMargins left="0.98425196850393704" right="0.39370078740157483" top="0.39370078740157483" bottom="0.39370078740157483" header="0.51181102362204722" footer="0.51181102362204722"/>
  <pageSetup paperSize="9" scale="85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CFFCC"/>
  </sheetPr>
  <dimension ref="A1:H74"/>
  <sheetViews>
    <sheetView view="pageBreakPreview" topLeftCell="A4" zoomScale="80" zoomScaleNormal="100" zoomScaleSheetLayoutView="80" workbookViewId="0">
      <selection activeCell="N39" sqref="N39"/>
    </sheetView>
  </sheetViews>
  <sheetFormatPr defaultRowHeight="12.75" x14ac:dyDescent="0.2"/>
  <cols>
    <col min="1" max="1" width="3.85546875" style="606" customWidth="1"/>
    <col min="2" max="2" width="37.7109375" style="606" customWidth="1"/>
    <col min="3" max="3" width="12" style="93" customWidth="1"/>
    <col min="4" max="4" width="10.5703125" style="607" customWidth="1"/>
    <col min="5" max="5" width="27.7109375" style="606" customWidth="1"/>
    <col min="6" max="6" width="7.28515625" style="608" customWidth="1"/>
    <col min="7" max="7" width="35.42578125" style="606" customWidth="1"/>
    <col min="8" max="8" width="12.85546875" style="609" customWidth="1"/>
    <col min="9" max="16384" width="9.140625" style="606"/>
  </cols>
  <sheetData>
    <row r="1" spans="1:8" s="92" customFormat="1" ht="6.75" customHeight="1" x14ac:dyDescent="0.2">
      <c r="A1" s="90"/>
      <c r="B1" s="90"/>
      <c r="C1" s="91"/>
      <c r="D1" s="90"/>
      <c r="E1" s="90"/>
      <c r="F1" s="90"/>
      <c r="G1" s="90"/>
      <c r="H1" s="531"/>
    </row>
    <row r="2" spans="1:8" ht="17.25" hidden="1" customHeight="1" x14ac:dyDescent="0.2">
      <c r="D2" s="94"/>
      <c r="F2" s="95"/>
      <c r="G2" s="588"/>
    </row>
    <row r="3" spans="1:8" ht="16.5" customHeight="1" x14ac:dyDescent="0.2">
      <c r="A3" s="687" t="s">
        <v>149</v>
      </c>
      <c r="B3" s="687"/>
      <c r="C3" s="687"/>
      <c r="D3" s="687"/>
      <c r="E3" s="687"/>
      <c r="F3" s="687"/>
      <c r="G3" s="687"/>
      <c r="H3" s="687"/>
    </row>
    <row r="4" spans="1:8" ht="16.5" customHeight="1" x14ac:dyDescent="0.2">
      <c r="A4" s="611"/>
      <c r="B4" s="611"/>
      <c r="C4" s="611"/>
      <c r="D4" s="611"/>
      <c r="E4" s="611"/>
      <c r="F4" s="611"/>
      <c r="G4" s="611"/>
      <c r="H4" s="343"/>
    </row>
    <row r="5" spans="1:8" ht="71.25" customHeight="1" x14ac:dyDescent="0.2">
      <c r="A5" s="668" t="str">
        <f>' ССР'!A7:D7</f>
        <v>на разработку проектной документации и рабочей документации на строительство тепловой сети для подключения к системам теплоснабжения ПАО «МОЭК» объекта
, расположенного по адресу: __________________________________</v>
      </c>
      <c r="B5" s="668"/>
      <c r="C5" s="668"/>
      <c r="D5" s="668"/>
      <c r="E5" s="668"/>
      <c r="F5" s="668"/>
      <c r="G5" s="668"/>
      <c r="H5" s="668"/>
    </row>
    <row r="6" spans="1:8" ht="12" customHeight="1" x14ac:dyDescent="0.2">
      <c r="A6" s="668"/>
      <c r="B6" s="668"/>
      <c r="C6" s="668"/>
      <c r="D6" s="668"/>
      <c r="E6" s="668"/>
      <c r="F6" s="668"/>
      <c r="G6" s="668"/>
      <c r="H6" s="668"/>
    </row>
    <row r="7" spans="1:8" x14ac:dyDescent="0.2">
      <c r="A7" s="668" t="s">
        <v>175</v>
      </c>
      <c r="B7" s="668"/>
      <c r="C7" s="668"/>
      <c r="D7" s="668"/>
      <c r="E7" s="668"/>
      <c r="F7" s="668"/>
      <c r="G7" s="668"/>
      <c r="H7" s="668"/>
    </row>
    <row r="8" spans="1:8" x14ac:dyDescent="0.2">
      <c r="A8" s="665" t="s">
        <v>282</v>
      </c>
      <c r="B8" s="665"/>
      <c r="C8" s="665"/>
      <c r="D8" s="665"/>
      <c r="E8" s="665"/>
      <c r="F8" s="665"/>
      <c r="G8" s="665"/>
      <c r="H8" s="665"/>
    </row>
    <row r="9" spans="1:8" ht="18" customHeight="1" x14ac:dyDescent="0.2">
      <c r="A9" s="665" t="s">
        <v>283</v>
      </c>
      <c r="B9" s="665"/>
      <c r="C9" s="665"/>
      <c r="D9" s="665"/>
      <c r="E9" s="665"/>
      <c r="F9" s="665"/>
      <c r="G9" s="665"/>
      <c r="H9" s="665"/>
    </row>
    <row r="10" spans="1:8" ht="9.75" customHeight="1" thickBot="1" x14ac:dyDescent="0.25">
      <c r="B10" s="97"/>
      <c r="D10" s="606"/>
    </row>
    <row r="11" spans="1:8" ht="39" customHeight="1" thickBot="1" x14ac:dyDescent="0.25">
      <c r="A11" s="99" t="s">
        <v>53</v>
      </c>
      <c r="B11" s="655" t="s">
        <v>5</v>
      </c>
      <c r="C11" s="656"/>
      <c r="D11" s="100" t="s">
        <v>11</v>
      </c>
      <c r="E11" s="101" t="s">
        <v>6</v>
      </c>
      <c r="F11" s="102" t="s">
        <v>7</v>
      </c>
      <c r="G11" s="589" t="s">
        <v>0</v>
      </c>
      <c r="H11" s="100" t="s">
        <v>8</v>
      </c>
    </row>
    <row r="12" spans="1:8" ht="13.5" thickBot="1" x14ac:dyDescent="0.25">
      <c r="A12" s="103"/>
      <c r="B12" s="655" t="s">
        <v>183</v>
      </c>
      <c r="C12" s="667"/>
      <c r="D12" s="667"/>
      <c r="E12" s="667"/>
      <c r="F12" s="667"/>
      <c r="G12" s="667"/>
      <c r="H12" s="656"/>
    </row>
    <row r="13" spans="1:8" ht="14.25" thickBot="1" x14ac:dyDescent="0.3">
      <c r="A13" s="644" t="s">
        <v>342</v>
      </c>
      <c r="B13" s="645"/>
      <c r="C13" s="645"/>
      <c r="D13" s="645"/>
      <c r="E13" s="645"/>
      <c r="F13" s="645"/>
      <c r="G13" s="645"/>
      <c r="H13" s="646"/>
    </row>
    <row r="14" spans="1:8" x14ac:dyDescent="0.2">
      <c r="A14" s="679">
        <v>1</v>
      </c>
      <c r="B14" s="182" t="s">
        <v>284</v>
      </c>
      <c r="C14" s="542"/>
      <c r="D14" s="535"/>
      <c r="E14" s="179"/>
      <c r="F14" s="180"/>
      <c r="G14" s="543"/>
      <c r="H14" s="536"/>
    </row>
    <row r="15" spans="1:8" ht="25.5" x14ac:dyDescent="0.2">
      <c r="A15" s="680"/>
      <c r="B15" s="183" t="s">
        <v>362</v>
      </c>
      <c r="C15" s="544"/>
      <c r="D15" s="537"/>
      <c r="E15" s="545" t="s">
        <v>354</v>
      </c>
      <c r="F15" s="538"/>
      <c r="G15" s="548"/>
      <c r="H15" s="546"/>
    </row>
    <row r="16" spans="1:8" ht="25.5" x14ac:dyDescent="0.2">
      <c r="A16" s="680"/>
      <c r="B16" s="184" t="s">
        <v>355</v>
      </c>
      <c r="C16" s="541"/>
      <c r="D16" s="537"/>
      <c r="E16" s="545" t="s">
        <v>365</v>
      </c>
      <c r="F16" s="538"/>
      <c r="G16" s="548"/>
      <c r="H16" s="547"/>
    </row>
    <row r="17" spans="1:8" x14ac:dyDescent="0.2">
      <c r="A17" s="680"/>
      <c r="B17" s="185" t="s">
        <v>38</v>
      </c>
      <c r="C17" s="541"/>
      <c r="D17" s="537"/>
      <c r="E17" s="545" t="s">
        <v>366</v>
      </c>
      <c r="F17" s="538"/>
      <c r="G17" s="540"/>
      <c r="H17" s="539"/>
    </row>
    <row r="18" spans="1:8" ht="38.25" x14ac:dyDescent="0.2">
      <c r="A18" s="587"/>
      <c r="B18" s="550" t="s">
        <v>363</v>
      </c>
      <c r="C18" s="541"/>
      <c r="D18" s="537"/>
      <c r="E18" s="545" t="s">
        <v>367</v>
      </c>
      <c r="F18" s="538"/>
      <c r="G18" s="549"/>
      <c r="H18" s="546"/>
    </row>
    <row r="19" spans="1:8" ht="13.5" thickBot="1" x14ac:dyDescent="0.25">
      <c r="A19" s="587"/>
      <c r="B19" s="550" t="s">
        <v>345</v>
      </c>
      <c r="C19" s="541"/>
      <c r="D19" s="537"/>
      <c r="E19" s="545"/>
      <c r="F19" s="538"/>
      <c r="G19" s="549"/>
      <c r="H19" s="546"/>
    </row>
    <row r="20" spans="1:8" ht="14.25" customHeight="1" thickBot="1" x14ac:dyDescent="0.3">
      <c r="A20" s="644" t="s">
        <v>356</v>
      </c>
      <c r="B20" s="645"/>
      <c r="C20" s="645"/>
      <c r="D20" s="645"/>
      <c r="E20" s="645"/>
      <c r="F20" s="645"/>
      <c r="G20" s="645"/>
      <c r="H20" s="646"/>
    </row>
    <row r="21" spans="1:8" ht="13.5" thickBot="1" x14ac:dyDescent="0.25">
      <c r="A21" s="610"/>
      <c r="B21" s="572" t="s">
        <v>357</v>
      </c>
      <c r="C21" s="573"/>
      <c r="D21" s="574"/>
      <c r="E21" s="575"/>
      <c r="F21" s="600"/>
      <c r="G21" s="570"/>
      <c r="H21" s="571"/>
    </row>
    <row r="22" spans="1:8" ht="25.5" x14ac:dyDescent="0.2">
      <c r="A22" s="647">
        <v>2</v>
      </c>
      <c r="B22" s="551" t="s">
        <v>358</v>
      </c>
      <c r="C22" s="576"/>
      <c r="D22" s="535"/>
      <c r="E22" s="577"/>
      <c r="F22" s="73"/>
      <c r="G22" s="74"/>
      <c r="H22" s="536"/>
    </row>
    <row r="23" spans="1:8" x14ac:dyDescent="0.2">
      <c r="A23" s="648"/>
      <c r="B23" s="552" t="s">
        <v>368</v>
      </c>
      <c r="C23" s="596"/>
      <c r="D23" s="537"/>
      <c r="E23" s="561" t="s">
        <v>351</v>
      </c>
      <c r="F23" s="538"/>
      <c r="G23" s="540"/>
      <c r="H23" s="539"/>
    </row>
    <row r="24" spans="1:8" ht="25.5" x14ac:dyDescent="0.2">
      <c r="A24" s="648"/>
      <c r="B24" s="553" t="s">
        <v>359</v>
      </c>
      <c r="C24" s="578"/>
      <c r="D24" s="568"/>
      <c r="E24" s="579" t="s">
        <v>357</v>
      </c>
      <c r="F24" s="538"/>
      <c r="G24" s="540"/>
      <c r="H24" s="569"/>
    </row>
    <row r="25" spans="1:8" ht="13.5" thickBot="1" x14ac:dyDescent="0.25">
      <c r="A25" s="649"/>
      <c r="B25" s="554" t="s">
        <v>38</v>
      </c>
      <c r="C25" s="580"/>
      <c r="D25" s="555"/>
      <c r="E25" s="581"/>
      <c r="F25" s="582"/>
      <c r="G25" s="583"/>
      <c r="H25" s="584"/>
    </row>
    <row r="26" spans="1:8" ht="13.5" thickBot="1" x14ac:dyDescent="0.25">
      <c r="A26" s="610"/>
      <c r="B26" s="572" t="s">
        <v>360</v>
      </c>
      <c r="C26" s="573"/>
      <c r="D26" s="574"/>
      <c r="E26" s="575"/>
      <c r="F26" s="600"/>
      <c r="G26" s="570"/>
      <c r="H26" s="571"/>
    </row>
    <row r="27" spans="1:8" ht="25.5" x14ac:dyDescent="0.2">
      <c r="A27" s="647">
        <v>3</v>
      </c>
      <c r="B27" s="553" t="s">
        <v>361</v>
      </c>
      <c r="C27" s="597"/>
      <c r="D27" s="585"/>
      <c r="E27" s="577"/>
      <c r="F27" s="73"/>
      <c r="G27" s="74"/>
      <c r="H27" s="536"/>
    </row>
    <row r="28" spans="1:8" x14ac:dyDescent="0.2">
      <c r="A28" s="648"/>
      <c r="B28" s="562"/>
      <c r="C28" s="541"/>
      <c r="D28" s="537"/>
      <c r="E28" s="561" t="s">
        <v>351</v>
      </c>
      <c r="F28" s="538"/>
      <c r="G28" s="540"/>
      <c r="H28" s="539"/>
    </row>
    <row r="29" spans="1:8" x14ac:dyDescent="0.2">
      <c r="A29" s="648"/>
      <c r="B29" s="553" t="s">
        <v>346</v>
      </c>
      <c r="C29" s="541"/>
      <c r="D29" s="537"/>
      <c r="E29" s="579" t="s">
        <v>360</v>
      </c>
      <c r="F29" s="538"/>
      <c r="G29" s="540"/>
      <c r="H29" s="569"/>
    </row>
    <row r="30" spans="1:8" ht="13.5" thickBot="1" x14ac:dyDescent="0.25">
      <c r="A30" s="649"/>
      <c r="B30" s="554" t="s">
        <v>38</v>
      </c>
      <c r="C30" s="563"/>
      <c r="D30" s="555"/>
      <c r="E30" s="598"/>
      <c r="F30" s="556"/>
      <c r="G30" s="599"/>
      <c r="H30" s="584"/>
    </row>
    <row r="31" spans="1:8" ht="14.25" thickBot="1" x14ac:dyDescent="0.25">
      <c r="A31" s="683" t="s">
        <v>369</v>
      </c>
      <c r="B31" s="684"/>
      <c r="C31" s="684"/>
      <c r="D31" s="684"/>
      <c r="E31" s="684"/>
      <c r="F31" s="684"/>
      <c r="G31" s="684"/>
      <c r="H31" s="685"/>
    </row>
    <row r="32" spans="1:8" x14ac:dyDescent="0.2">
      <c r="A32" s="679">
        <v>4</v>
      </c>
      <c r="B32" s="602" t="s">
        <v>348</v>
      </c>
      <c r="C32" s="601"/>
      <c r="D32" s="612"/>
      <c r="E32" s="613"/>
      <c r="F32" s="614"/>
      <c r="G32" s="74"/>
      <c r="H32" s="536"/>
    </row>
    <row r="33" spans="1:8" ht="25.5" x14ac:dyDescent="0.2">
      <c r="A33" s="680"/>
      <c r="B33" s="564" t="s">
        <v>370</v>
      </c>
      <c r="C33" s="615"/>
      <c r="D33" s="537"/>
      <c r="E33" s="545" t="s">
        <v>353</v>
      </c>
      <c r="F33" s="594"/>
      <c r="G33" s="548"/>
      <c r="H33" s="546"/>
    </row>
    <row r="34" spans="1:8" x14ac:dyDescent="0.2">
      <c r="A34" s="680"/>
      <c r="B34" s="616" t="s">
        <v>349</v>
      </c>
      <c r="C34" s="617"/>
      <c r="D34" s="537"/>
      <c r="E34" s="77"/>
      <c r="F34" s="538"/>
      <c r="G34" s="548"/>
      <c r="H34" s="547"/>
    </row>
    <row r="35" spans="1:8" ht="13.5" thickBot="1" x14ac:dyDescent="0.25">
      <c r="A35" s="686"/>
      <c r="B35" s="618" t="s">
        <v>38</v>
      </c>
      <c r="C35" s="592"/>
      <c r="D35" s="568"/>
      <c r="E35" s="619"/>
      <c r="F35" s="593"/>
      <c r="G35" s="557"/>
      <c r="H35" s="569"/>
    </row>
    <row r="36" spans="1:8" ht="25.5" x14ac:dyDescent="0.2">
      <c r="A36" s="648">
        <v>5</v>
      </c>
      <c r="B36" s="551" t="s">
        <v>350</v>
      </c>
      <c r="C36" s="620"/>
      <c r="D36" s="71"/>
      <c r="E36" s="565"/>
      <c r="F36" s="565"/>
      <c r="G36" s="565"/>
      <c r="H36" s="566"/>
    </row>
    <row r="37" spans="1:8" x14ac:dyDescent="0.2">
      <c r="A37" s="648"/>
      <c r="B37" s="552" t="s">
        <v>364</v>
      </c>
      <c r="C37" s="444"/>
      <c r="D37" s="537"/>
      <c r="E37" s="561" t="s">
        <v>351</v>
      </c>
      <c r="F37" s="538"/>
      <c r="G37" s="567"/>
      <c r="H37" s="546"/>
    </row>
    <row r="38" spans="1:8" ht="25.5" x14ac:dyDescent="0.2">
      <c r="A38" s="648"/>
      <c r="B38" s="553" t="s">
        <v>352</v>
      </c>
      <c r="C38" s="617"/>
      <c r="D38" s="76"/>
      <c r="E38" s="545" t="s">
        <v>353</v>
      </c>
      <c r="F38" s="538"/>
      <c r="G38" s="540"/>
      <c r="H38" s="539"/>
    </row>
    <row r="39" spans="1:8" ht="13.5" thickBot="1" x14ac:dyDescent="0.25">
      <c r="A39" s="649"/>
      <c r="B39" s="621" t="s">
        <v>38</v>
      </c>
      <c r="C39" s="578"/>
      <c r="D39" s="568"/>
      <c r="E39" s="558"/>
      <c r="F39" s="593"/>
      <c r="G39" s="557"/>
      <c r="H39" s="569"/>
    </row>
    <row r="40" spans="1:8" ht="15.75" customHeight="1" thickBot="1" x14ac:dyDescent="0.3">
      <c r="A40" s="644" t="s">
        <v>179</v>
      </c>
      <c r="B40" s="645"/>
      <c r="C40" s="645"/>
      <c r="D40" s="645"/>
      <c r="E40" s="645"/>
      <c r="F40" s="645"/>
      <c r="G40" s="645"/>
      <c r="H40" s="646"/>
    </row>
    <row r="41" spans="1:8" x14ac:dyDescent="0.2">
      <c r="A41" s="679">
        <v>6</v>
      </c>
      <c r="B41" s="681" t="s">
        <v>160</v>
      </c>
      <c r="C41" s="80"/>
      <c r="D41" s="71"/>
      <c r="E41" s="72"/>
      <c r="F41" s="73"/>
      <c r="G41" s="74"/>
      <c r="H41" s="75"/>
    </row>
    <row r="42" spans="1:8" x14ac:dyDescent="0.2">
      <c r="A42" s="680"/>
      <c r="B42" s="682"/>
      <c r="C42" s="84"/>
      <c r="D42" s="76"/>
      <c r="E42" s="77"/>
      <c r="F42" s="594"/>
      <c r="G42" s="81"/>
      <c r="H42" s="78"/>
    </row>
    <row r="43" spans="1:8" ht="15.75" customHeight="1" x14ac:dyDescent="0.2">
      <c r="A43" s="680"/>
      <c r="B43" s="590" t="s">
        <v>184</v>
      </c>
      <c r="C43" s="83"/>
      <c r="D43" s="76"/>
      <c r="E43" s="77"/>
      <c r="F43" s="82"/>
      <c r="G43" s="81"/>
      <c r="H43" s="78"/>
    </row>
    <row r="44" spans="1:8" ht="13.5" thickBot="1" x14ac:dyDescent="0.25">
      <c r="A44" s="680"/>
      <c r="B44" s="70" t="s">
        <v>38</v>
      </c>
      <c r="C44" s="83"/>
      <c r="D44" s="76"/>
      <c r="E44" s="77"/>
      <c r="F44" s="82"/>
      <c r="G44" s="79"/>
      <c r="H44" s="78"/>
    </row>
    <row r="45" spans="1:8" ht="13.5" thickBot="1" x14ac:dyDescent="0.25">
      <c r="A45" s="586"/>
      <c r="B45" s="673" t="s">
        <v>161</v>
      </c>
      <c r="C45" s="674"/>
      <c r="D45" s="674"/>
      <c r="E45" s="674"/>
      <c r="F45" s="674"/>
      <c r="G45" s="675"/>
      <c r="H45" s="532"/>
    </row>
    <row r="46" spans="1:8" ht="26.25" thickBot="1" x14ac:dyDescent="0.25">
      <c r="A46" s="104"/>
      <c r="B46" s="672" t="s">
        <v>185</v>
      </c>
      <c r="C46" s="672"/>
      <c r="D46" s="672"/>
      <c r="E46" s="105" t="s">
        <v>272</v>
      </c>
      <c r="F46" s="106"/>
      <c r="G46" s="107"/>
      <c r="H46" s="126"/>
    </row>
    <row r="47" spans="1:8" ht="13.5" thickBot="1" x14ac:dyDescent="0.25">
      <c r="A47" s="676" t="s">
        <v>39</v>
      </c>
      <c r="B47" s="677"/>
      <c r="C47" s="677"/>
      <c r="D47" s="677"/>
      <c r="E47" s="677"/>
      <c r="F47" s="677"/>
      <c r="G47" s="677"/>
      <c r="H47" s="678"/>
    </row>
    <row r="48" spans="1:8" ht="21.75" customHeight="1" x14ac:dyDescent="0.2">
      <c r="A48" s="669" t="s">
        <v>4</v>
      </c>
      <c r="B48" s="670"/>
      <c r="C48" s="670"/>
      <c r="D48" s="670"/>
      <c r="E48" s="670"/>
      <c r="F48" s="670"/>
      <c r="G48" s="670"/>
      <c r="H48" s="671"/>
    </row>
    <row r="49" spans="1:8" ht="13.5" thickBot="1" x14ac:dyDescent="0.25">
      <c r="A49" s="664" t="s">
        <v>269</v>
      </c>
      <c r="B49" s="665"/>
      <c r="C49" s="665"/>
      <c r="D49" s="665"/>
      <c r="E49" s="665"/>
      <c r="F49" s="665"/>
      <c r="G49" s="665"/>
      <c r="H49" s="666"/>
    </row>
    <row r="50" spans="1:8" ht="26.25" customHeight="1" thickBot="1" x14ac:dyDescent="0.25">
      <c r="A50" s="101" t="s">
        <v>43</v>
      </c>
      <c r="B50" s="655" t="s">
        <v>5</v>
      </c>
      <c r="C50" s="656"/>
      <c r="D50" s="100" t="s">
        <v>11</v>
      </c>
      <c r="E50" s="101" t="s">
        <v>6</v>
      </c>
      <c r="F50" s="102" t="s">
        <v>7</v>
      </c>
      <c r="G50" s="589" t="s">
        <v>0</v>
      </c>
      <c r="H50" s="100" t="s">
        <v>8</v>
      </c>
    </row>
    <row r="51" spans="1:8" x14ac:dyDescent="0.2">
      <c r="A51" s="657">
        <v>1</v>
      </c>
      <c r="B51" s="108" t="s">
        <v>273</v>
      </c>
      <c r="C51" s="109"/>
      <c r="D51" s="595"/>
      <c r="E51" s="111"/>
      <c r="F51" s="112"/>
      <c r="G51" s="113"/>
      <c r="H51" s="114"/>
    </row>
    <row r="52" spans="1:8" ht="28.5" customHeight="1" x14ac:dyDescent="0.2">
      <c r="A52" s="657"/>
      <c r="B52" s="115" t="s">
        <v>9</v>
      </c>
      <c r="C52" s="116"/>
      <c r="D52" s="595"/>
      <c r="E52" s="111"/>
      <c r="F52" s="112"/>
      <c r="G52" s="117"/>
      <c r="H52" s="114"/>
    </row>
    <row r="53" spans="1:8" ht="13.5" thickBot="1" x14ac:dyDescent="0.25">
      <c r="A53" s="657"/>
      <c r="B53" s="115" t="s">
        <v>10</v>
      </c>
      <c r="C53" s="116"/>
      <c r="D53" s="595"/>
      <c r="E53" s="111"/>
      <c r="F53" s="112"/>
      <c r="G53" s="118"/>
      <c r="H53" s="78"/>
    </row>
    <row r="54" spans="1:8" ht="13.5" thickBot="1" x14ac:dyDescent="0.25">
      <c r="A54" s="119"/>
      <c r="B54" s="120" t="s">
        <v>46</v>
      </c>
      <c r="C54" s="121"/>
      <c r="D54" s="122"/>
      <c r="E54" s="123"/>
      <c r="F54" s="124"/>
      <c r="G54" s="125"/>
      <c r="H54" s="126"/>
    </row>
    <row r="55" spans="1:8" ht="13.5" thickBot="1" x14ac:dyDescent="0.25">
      <c r="A55" s="658" t="s">
        <v>12</v>
      </c>
      <c r="B55" s="659"/>
      <c r="C55" s="659"/>
      <c r="D55" s="659"/>
      <c r="E55" s="659"/>
      <c r="F55" s="659"/>
      <c r="G55" s="659"/>
      <c r="H55" s="660"/>
    </row>
    <row r="56" spans="1:8" ht="31.5" customHeight="1" thickBot="1" x14ac:dyDescent="0.25">
      <c r="A56" s="651" t="s">
        <v>286</v>
      </c>
      <c r="B56" s="652"/>
      <c r="C56" s="652"/>
      <c r="D56" s="652"/>
      <c r="E56" s="652"/>
      <c r="F56" s="652"/>
      <c r="G56" s="652"/>
      <c r="H56" s="653"/>
    </row>
    <row r="57" spans="1:8" x14ac:dyDescent="0.2">
      <c r="A57" s="127"/>
      <c r="B57" s="128" t="s">
        <v>147</v>
      </c>
      <c r="C57" s="129">
        <f>C41</f>
        <v>0</v>
      </c>
      <c r="D57" s="130" t="s">
        <v>41</v>
      </c>
      <c r="E57" s="131"/>
      <c r="F57" s="131"/>
      <c r="G57" s="131"/>
      <c r="H57" s="515"/>
    </row>
    <row r="58" spans="1:8" ht="15" customHeight="1" x14ac:dyDescent="0.2">
      <c r="A58" s="132"/>
      <c r="B58" s="133" t="s">
        <v>274</v>
      </c>
      <c r="C58" s="134">
        <f>ROUND(C57*10,2)</f>
        <v>0</v>
      </c>
      <c r="D58" s="135" t="s">
        <v>275</v>
      </c>
      <c r="E58" s="136"/>
      <c r="F58" s="136"/>
      <c r="G58" s="136"/>
      <c r="H58" s="516"/>
    </row>
    <row r="59" spans="1:8" ht="15.75" customHeight="1" thickBot="1" x14ac:dyDescent="0.25">
      <c r="A59" s="137"/>
      <c r="B59" s="138" t="s">
        <v>274</v>
      </c>
      <c r="C59" s="139">
        <f>ROUND(C58/10000,3)</f>
        <v>0</v>
      </c>
      <c r="D59" s="140" t="s">
        <v>42</v>
      </c>
      <c r="E59" s="141"/>
      <c r="F59" s="141"/>
      <c r="G59" s="141"/>
      <c r="H59" s="517"/>
    </row>
    <row r="60" spans="1:8" x14ac:dyDescent="0.2">
      <c r="A60" s="142"/>
      <c r="B60" s="654" t="s">
        <v>201</v>
      </c>
      <c r="C60" s="654"/>
      <c r="D60" s="654"/>
      <c r="E60" s="143"/>
      <c r="F60" s="144"/>
      <c r="G60" s="145" t="s">
        <v>40</v>
      </c>
      <c r="H60" s="533"/>
    </row>
    <row r="61" spans="1:8" s="151" customFormat="1" ht="39" customHeight="1" x14ac:dyDescent="0.2">
      <c r="A61" s="146">
        <v>1</v>
      </c>
      <c r="B61" s="519" t="s">
        <v>336</v>
      </c>
      <c r="C61" s="147"/>
      <c r="D61" s="148"/>
      <c r="E61" s="591" t="s">
        <v>270</v>
      </c>
      <c r="F61" s="149"/>
      <c r="G61" s="150"/>
      <c r="H61" s="534"/>
    </row>
    <row r="62" spans="1:8" s="151" customFormat="1" ht="39" customHeight="1" x14ac:dyDescent="0.2">
      <c r="A62" s="146">
        <v>2</v>
      </c>
      <c r="B62" s="519" t="s">
        <v>337</v>
      </c>
      <c r="C62" s="147"/>
      <c r="D62" s="148"/>
      <c r="E62" s="591" t="s">
        <v>270</v>
      </c>
      <c r="F62" s="149"/>
      <c r="G62" s="150"/>
      <c r="H62" s="534"/>
    </row>
    <row r="63" spans="1:8" s="152" customFormat="1" ht="39" customHeight="1" x14ac:dyDescent="0.2">
      <c r="A63" s="146">
        <v>3</v>
      </c>
      <c r="B63" s="519" t="s">
        <v>338</v>
      </c>
      <c r="C63" s="147"/>
      <c r="D63" s="148"/>
      <c r="E63" s="591" t="s">
        <v>270</v>
      </c>
      <c r="F63" s="149"/>
      <c r="G63" s="150"/>
      <c r="H63" s="534"/>
    </row>
    <row r="64" spans="1:8" s="152" customFormat="1" ht="39" customHeight="1" x14ac:dyDescent="0.2">
      <c r="A64" s="146">
        <v>4</v>
      </c>
      <c r="B64" s="519" t="s">
        <v>339</v>
      </c>
      <c r="C64" s="147"/>
      <c r="D64" s="148"/>
      <c r="E64" s="591" t="s">
        <v>270</v>
      </c>
      <c r="F64" s="149"/>
      <c r="G64" s="150"/>
      <c r="H64" s="534"/>
    </row>
    <row r="65" spans="1:8" s="152" customFormat="1" ht="39" customHeight="1" thickBot="1" x14ac:dyDescent="0.25">
      <c r="A65" s="153">
        <v>5</v>
      </c>
      <c r="B65" s="520" t="s">
        <v>340</v>
      </c>
      <c r="C65" s="154"/>
      <c r="D65" s="155"/>
      <c r="E65" s="591" t="s">
        <v>270</v>
      </c>
      <c r="F65" s="149"/>
      <c r="G65" s="150"/>
      <c r="H65" s="534"/>
    </row>
    <row r="66" spans="1:8" s="604" customFormat="1" ht="13.5" thickBot="1" x14ac:dyDescent="0.25">
      <c r="A66" s="156"/>
      <c r="B66" s="661" t="s">
        <v>13</v>
      </c>
      <c r="C66" s="662"/>
      <c r="D66" s="662"/>
      <c r="E66" s="662"/>
      <c r="F66" s="662"/>
      <c r="G66" s="663"/>
      <c r="H66" s="157"/>
    </row>
    <row r="67" spans="1:8" s="603" customFormat="1" ht="13.5" thickBot="1" x14ac:dyDescent="0.25">
      <c r="A67" s="159"/>
      <c r="B67" s="160" t="s">
        <v>162</v>
      </c>
      <c r="C67" s="161"/>
      <c r="D67" s="162"/>
      <c r="E67" s="162"/>
      <c r="F67" s="162"/>
      <c r="G67" s="162"/>
      <c r="H67" s="126"/>
    </row>
    <row r="68" spans="1:8" s="603" customFormat="1" ht="39.75" hidden="1" customHeight="1" thickBot="1" x14ac:dyDescent="0.25">
      <c r="A68" s="104"/>
      <c r="B68" s="650" t="s">
        <v>199</v>
      </c>
      <c r="C68" s="650"/>
      <c r="D68" s="650"/>
      <c r="E68" s="105" t="s">
        <v>276</v>
      </c>
      <c r="F68" s="605">
        <v>1</v>
      </c>
      <c r="G68" s="605" t="str">
        <f>CONCATENATE(H67," х ",F68)</f>
        <v xml:space="preserve"> х 1</v>
      </c>
      <c r="H68" s="126">
        <f>ROUND(H67*F68,2)</f>
        <v>0</v>
      </c>
    </row>
    <row r="69" spans="1:8" s="603" customFormat="1" x14ac:dyDescent="0.2">
      <c r="A69" s="167"/>
      <c r="B69" s="168"/>
      <c r="C69" s="169"/>
      <c r="D69" s="168"/>
      <c r="E69" s="98"/>
      <c r="F69" s="170"/>
      <c r="G69" s="608"/>
      <c r="H69" s="171"/>
    </row>
    <row r="70" spans="1:8" s="603" customFormat="1" x14ac:dyDescent="0.2">
      <c r="A70" s="606"/>
      <c r="B70" s="606"/>
      <c r="C70" s="93"/>
      <c r="D70" s="607"/>
      <c r="E70" s="606"/>
      <c r="F70" s="608"/>
      <c r="G70" s="606"/>
      <c r="H70" s="609"/>
    </row>
    <row r="71" spans="1:8" s="603" customFormat="1" x14ac:dyDescent="0.2">
      <c r="A71" s="606"/>
      <c r="B71" s="606" t="s">
        <v>378</v>
      </c>
      <c r="C71" s="93"/>
      <c r="D71" s="607"/>
      <c r="E71" s="606"/>
      <c r="F71" s="608"/>
      <c r="G71" s="606"/>
      <c r="H71" s="609"/>
    </row>
    <row r="72" spans="1:8" s="152" customFormat="1" x14ac:dyDescent="0.2">
      <c r="A72" s="606"/>
      <c r="B72" s="606"/>
      <c r="C72" s="93"/>
      <c r="D72" s="607"/>
      <c r="E72" s="606"/>
      <c r="F72" s="608"/>
      <c r="G72" s="606"/>
      <c r="H72" s="609"/>
    </row>
    <row r="73" spans="1:8" ht="21.75" customHeight="1" x14ac:dyDescent="0.2"/>
    <row r="74" spans="1:8" x14ac:dyDescent="0.2">
      <c r="B74" s="606" t="s">
        <v>379</v>
      </c>
    </row>
  </sheetData>
  <mergeCells count="31">
    <mergeCell ref="A3:H3"/>
    <mergeCell ref="A5:H5"/>
    <mergeCell ref="A8:H8"/>
    <mergeCell ref="A9:H9"/>
    <mergeCell ref="B11:C11"/>
    <mergeCell ref="B12:H12"/>
    <mergeCell ref="A6:H6"/>
    <mergeCell ref="A7:H7"/>
    <mergeCell ref="A48:H48"/>
    <mergeCell ref="B46:D46"/>
    <mergeCell ref="B45:G45"/>
    <mergeCell ref="A47:H47"/>
    <mergeCell ref="A41:A44"/>
    <mergeCell ref="B41:B42"/>
    <mergeCell ref="A40:H40"/>
    <mergeCell ref="A31:H31"/>
    <mergeCell ref="A32:A35"/>
    <mergeCell ref="A36:A39"/>
    <mergeCell ref="A27:A30"/>
    <mergeCell ref="A13:H13"/>
    <mergeCell ref="A14:A17"/>
    <mergeCell ref="A20:H20"/>
    <mergeCell ref="A22:A25"/>
    <mergeCell ref="B68:D68"/>
    <mergeCell ref="A56:H56"/>
    <mergeCell ref="B60:D60"/>
    <mergeCell ref="B50:C50"/>
    <mergeCell ref="A51:A53"/>
    <mergeCell ref="A55:H55"/>
    <mergeCell ref="B66:G66"/>
    <mergeCell ref="A49:H49"/>
  </mergeCells>
  <printOptions horizontalCentered="1"/>
  <pageMargins left="0.39370078740157483" right="0" top="0.39370078740157483" bottom="0.39370078740157483" header="0.31496062992125984" footer="0.31496062992125984"/>
  <pageSetup paperSize="9" scale="55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2:K42"/>
  <sheetViews>
    <sheetView view="pageBreakPreview" zoomScale="90" zoomScaleNormal="150" zoomScaleSheetLayoutView="90" workbookViewId="0">
      <selection activeCell="C13" sqref="C13"/>
    </sheetView>
  </sheetViews>
  <sheetFormatPr defaultRowHeight="12.75" x14ac:dyDescent="0.2"/>
  <cols>
    <col min="1" max="1" width="4.85546875" style="273" customWidth="1"/>
    <col min="2" max="2" width="44" style="273" customWidth="1"/>
    <col min="3" max="3" width="22.7109375" style="273" customWidth="1"/>
    <col min="4" max="4" width="11" style="274" customWidth="1"/>
    <col min="5" max="5" width="11" style="273" customWidth="1"/>
    <col min="6" max="6" width="11" style="275" customWidth="1"/>
    <col min="7" max="7" width="18" style="273" customWidth="1"/>
    <col min="8" max="8" width="9.5703125" style="231" bestFit="1" customWidth="1"/>
    <col min="9" max="9" width="9.28515625" style="231" bestFit="1" customWidth="1"/>
    <col min="10" max="16384" width="9.140625" style="231"/>
  </cols>
  <sheetData>
    <row r="2" spans="1:8" ht="14.25" x14ac:dyDescent="0.2">
      <c r="A2" s="690" t="s">
        <v>148</v>
      </c>
      <c r="B2" s="690"/>
      <c r="C2" s="690"/>
      <c r="D2" s="690"/>
      <c r="E2" s="690"/>
      <c r="F2" s="690"/>
      <c r="G2" s="690"/>
      <c r="H2" s="216"/>
    </row>
    <row r="3" spans="1:8" ht="14.25" x14ac:dyDescent="0.2">
      <c r="A3" s="508"/>
      <c r="B3" s="508"/>
      <c r="C3" s="508"/>
      <c r="D3" s="508"/>
      <c r="E3" s="508"/>
      <c r="F3" s="508"/>
      <c r="G3" s="508"/>
      <c r="H3" s="216"/>
    </row>
    <row r="4" spans="1:8" ht="75.75" customHeight="1" x14ac:dyDescent="0.2">
      <c r="A4" s="691" t="str">
        <f>' ССР'!A7:D7</f>
        <v>на разработку проектной документации и рабочей документации на строительство тепловой сети для подключения к системам теплоснабжения ПАО «МОЭК» объекта
, расположенного по адресу: __________________________________</v>
      </c>
      <c r="B4" s="692"/>
      <c r="C4" s="692"/>
      <c r="D4" s="692"/>
      <c r="E4" s="692"/>
      <c r="F4" s="692"/>
      <c r="G4" s="692"/>
      <c r="H4" s="232"/>
    </row>
    <row r="5" spans="1:8" x14ac:dyDescent="0.2">
      <c r="A5" s="233"/>
      <c r="B5" s="233"/>
      <c r="C5" s="234"/>
      <c r="D5" s="233"/>
      <c r="E5" s="233"/>
      <c r="F5" s="233"/>
      <c r="G5" s="233"/>
    </row>
    <row r="6" spans="1:8" ht="20.25" customHeight="1" x14ac:dyDescent="0.2">
      <c r="A6" s="695" t="s">
        <v>176</v>
      </c>
      <c r="B6" s="695"/>
      <c r="C6" s="695"/>
      <c r="D6" s="695"/>
      <c r="E6" s="695"/>
      <c r="F6" s="695"/>
      <c r="G6" s="695"/>
    </row>
    <row r="7" spans="1:8" ht="33.75" customHeight="1" x14ac:dyDescent="0.2">
      <c r="A7" s="693" t="s">
        <v>172</v>
      </c>
      <c r="B7" s="693"/>
      <c r="C7" s="693"/>
      <c r="D7" s="693"/>
      <c r="E7" s="693"/>
      <c r="F7" s="693"/>
      <c r="G7" s="693"/>
    </row>
    <row r="8" spans="1:8" ht="10.5" customHeight="1" x14ac:dyDescent="0.2">
      <c r="A8" s="509"/>
      <c r="B8" s="509"/>
      <c r="C8" s="509"/>
      <c r="D8" s="509"/>
      <c r="E8" s="509"/>
      <c r="F8" s="509"/>
      <c r="G8" s="509"/>
    </row>
    <row r="9" spans="1:8" ht="76.5" x14ac:dyDescent="0.2">
      <c r="A9" s="235" t="s">
        <v>53</v>
      </c>
      <c r="B9" s="510" t="s">
        <v>54</v>
      </c>
      <c r="C9" s="510" t="s">
        <v>174</v>
      </c>
      <c r="D9" s="236" t="s">
        <v>173</v>
      </c>
      <c r="E9" s="510" t="s">
        <v>55</v>
      </c>
      <c r="F9" s="510" t="s">
        <v>56</v>
      </c>
      <c r="G9" s="510" t="s">
        <v>57</v>
      </c>
    </row>
    <row r="10" spans="1:8" x14ac:dyDescent="0.2">
      <c r="A10" s="694" t="s">
        <v>58</v>
      </c>
      <c r="B10" s="694"/>
      <c r="C10" s="694"/>
      <c r="D10" s="694"/>
      <c r="E10" s="694"/>
      <c r="F10" s="694"/>
      <c r="G10" s="694"/>
    </row>
    <row r="11" spans="1:8" x14ac:dyDescent="0.2">
      <c r="A11" s="237"/>
      <c r="B11" s="237" t="s">
        <v>59</v>
      </c>
      <c r="C11" s="237"/>
      <c r="D11" s="238"/>
      <c r="E11" s="237" t="s">
        <v>60</v>
      </c>
      <c r="F11" s="239"/>
      <c r="G11" s="237"/>
      <c r="H11" s="232"/>
    </row>
    <row r="12" spans="1:8" ht="25.5" x14ac:dyDescent="0.2">
      <c r="A12" s="237"/>
      <c r="B12" s="240" t="s">
        <v>61</v>
      </c>
      <c r="C12" s="237"/>
      <c r="D12" s="238"/>
      <c r="E12" s="237"/>
      <c r="F12" s="241"/>
      <c r="G12" s="237"/>
    </row>
    <row r="13" spans="1:8" x14ac:dyDescent="0.2">
      <c r="A13" s="237"/>
      <c r="B13" s="237" t="s">
        <v>62</v>
      </c>
      <c r="C13" s="237" t="s">
        <v>63</v>
      </c>
      <c r="D13" s="238"/>
      <c r="E13" s="237"/>
      <c r="F13" s="241"/>
      <c r="G13" s="242"/>
    </row>
    <row r="14" spans="1:8" ht="25.5" x14ac:dyDescent="0.2">
      <c r="A14" s="237"/>
      <c r="B14" s="240" t="s">
        <v>64</v>
      </c>
      <c r="C14" s="237" t="s">
        <v>65</v>
      </c>
      <c r="D14" s="238"/>
      <c r="E14" s="237"/>
      <c r="F14" s="241"/>
      <c r="G14" s="243"/>
      <c r="H14" s="232"/>
    </row>
    <row r="15" spans="1:8" x14ac:dyDescent="0.2">
      <c r="A15" s="237"/>
      <c r="B15" s="244" t="s">
        <v>66</v>
      </c>
      <c r="C15" s="237"/>
      <c r="D15" s="238"/>
      <c r="E15" s="237"/>
      <c r="F15" s="241"/>
      <c r="G15" s="245"/>
    </row>
    <row r="16" spans="1:8" ht="51" hidden="1" x14ac:dyDescent="0.2">
      <c r="A16" s="237"/>
      <c r="B16" s="244" t="s">
        <v>67</v>
      </c>
      <c r="C16" s="246" t="s">
        <v>154</v>
      </c>
      <c r="D16" s="247">
        <v>3.76</v>
      </c>
      <c r="E16" s="237"/>
      <c r="F16" s="241"/>
      <c r="G16" s="245">
        <f>G15*D16</f>
        <v>0</v>
      </c>
    </row>
    <row r="17" spans="1:11" x14ac:dyDescent="0.2">
      <c r="A17" s="694" t="s">
        <v>68</v>
      </c>
      <c r="B17" s="694"/>
      <c r="C17" s="694"/>
      <c r="D17" s="694"/>
      <c r="E17" s="694"/>
      <c r="F17" s="694"/>
      <c r="G17" s="694"/>
    </row>
    <row r="18" spans="1:11" x14ac:dyDescent="0.2">
      <c r="A18" s="237"/>
      <c r="B18" s="237" t="s">
        <v>59</v>
      </c>
      <c r="C18" s="237"/>
      <c r="D18" s="238"/>
      <c r="E18" s="237" t="s">
        <v>60</v>
      </c>
      <c r="F18" s="239"/>
      <c r="G18" s="237"/>
      <c r="H18" s="232"/>
    </row>
    <row r="19" spans="1:11" ht="25.5" x14ac:dyDescent="0.2">
      <c r="A19" s="237"/>
      <c r="B19" s="240" t="s">
        <v>61</v>
      </c>
      <c r="C19" s="237"/>
      <c r="D19" s="238"/>
      <c r="E19" s="237"/>
      <c r="F19" s="241"/>
      <c r="G19" s="237"/>
    </row>
    <row r="20" spans="1:11" x14ac:dyDescent="0.2">
      <c r="A20" s="237"/>
      <c r="B20" s="237" t="s">
        <v>62</v>
      </c>
      <c r="C20" s="237" t="s">
        <v>63</v>
      </c>
      <c r="D20" s="238"/>
      <c r="E20" s="237"/>
      <c r="F20" s="241"/>
      <c r="G20" s="242"/>
    </row>
    <row r="21" spans="1:11" ht="25.5" x14ac:dyDescent="0.2">
      <c r="A21" s="237"/>
      <c r="B21" s="240" t="s">
        <v>64</v>
      </c>
      <c r="C21" s="237" t="s">
        <v>65</v>
      </c>
      <c r="D21" s="238"/>
      <c r="E21" s="237"/>
      <c r="F21" s="241"/>
      <c r="G21" s="243"/>
      <c r="H21" s="232"/>
    </row>
    <row r="22" spans="1:11" x14ac:dyDescent="0.2">
      <c r="A22" s="237"/>
      <c r="B22" s="244" t="s">
        <v>69</v>
      </c>
      <c r="C22" s="237"/>
      <c r="D22" s="238"/>
      <c r="E22" s="237"/>
      <c r="F22" s="241"/>
      <c r="G22" s="245"/>
    </row>
    <row r="23" spans="1:11" ht="51" hidden="1" x14ac:dyDescent="0.2">
      <c r="A23" s="237"/>
      <c r="B23" s="244" t="s">
        <v>70</v>
      </c>
      <c r="C23" s="246" t="s">
        <v>154</v>
      </c>
      <c r="D23" s="247">
        <v>3.76</v>
      </c>
      <c r="E23" s="237"/>
      <c r="F23" s="241"/>
      <c r="G23" s="245"/>
    </row>
    <row r="24" spans="1:11" x14ac:dyDescent="0.2">
      <c r="A24" s="237"/>
      <c r="B24" s="244" t="s">
        <v>71</v>
      </c>
      <c r="C24" s="237"/>
      <c r="D24" s="238"/>
      <c r="E24" s="237"/>
      <c r="F24" s="241"/>
      <c r="G24" s="245"/>
    </row>
    <row r="25" spans="1:11" ht="27" hidden="1" customHeight="1" x14ac:dyDescent="0.2">
      <c r="A25" s="248"/>
      <c r="B25" s="249" t="s">
        <v>1</v>
      </c>
      <c r="C25" s="249"/>
      <c r="D25" s="250">
        <v>0.18</v>
      </c>
      <c r="E25" s="248"/>
      <c r="F25" s="251"/>
      <c r="G25" s="252">
        <f>G24*D25</f>
        <v>0</v>
      </c>
    </row>
    <row r="26" spans="1:11" ht="27" hidden="1" customHeight="1" x14ac:dyDescent="0.2">
      <c r="A26" s="237"/>
      <c r="B26" s="244" t="s">
        <v>72</v>
      </c>
      <c r="C26" s="240"/>
      <c r="D26" s="238"/>
      <c r="E26" s="237"/>
      <c r="F26" s="241"/>
      <c r="G26" s="245">
        <f>G24+G25</f>
        <v>0</v>
      </c>
    </row>
    <row r="28" spans="1:11" s="163" customFormat="1" hidden="1" x14ac:dyDescent="0.2">
      <c r="B28" s="253" t="s">
        <v>73</v>
      </c>
      <c r="C28" s="254"/>
      <c r="D28" s="163" t="s">
        <v>74</v>
      </c>
      <c r="F28" s="217"/>
      <c r="G28" s="165"/>
      <c r="H28" s="188"/>
      <c r="J28" s="212"/>
      <c r="K28" s="212"/>
    </row>
    <row r="29" spans="1:11" s="85" customFormat="1" x14ac:dyDescent="0.2">
      <c r="D29" s="86"/>
      <c r="F29" s="87"/>
      <c r="H29" s="96"/>
      <c r="I29" s="88"/>
    </row>
    <row r="30" spans="1:11" s="85" customFormat="1" x14ac:dyDescent="0.2">
      <c r="B30" s="85" t="str">
        <f>Т.с.!B71</f>
        <v>Составил:  ______________ /_______/</v>
      </c>
      <c r="D30" s="86"/>
      <c r="F30" s="87"/>
      <c r="H30" s="96"/>
      <c r="I30" s="88"/>
    </row>
    <row r="31" spans="1:11" s="85" customFormat="1" x14ac:dyDescent="0.2">
      <c r="D31" s="86"/>
      <c r="F31" s="87"/>
      <c r="H31" s="96"/>
      <c r="I31" s="88"/>
    </row>
    <row r="32" spans="1:11" s="85" customFormat="1" x14ac:dyDescent="0.2">
      <c r="D32" s="86"/>
      <c r="F32" s="87"/>
      <c r="H32" s="96"/>
      <c r="I32" s="88"/>
    </row>
    <row r="33" spans="2:11" s="85" customFormat="1" x14ac:dyDescent="0.2">
      <c r="B33" s="85" t="str">
        <f>Т.с.!B74</f>
        <v>Проверил:          _____________  /________/</v>
      </c>
      <c r="D33" s="86"/>
      <c r="F33" s="87"/>
      <c r="H33" s="96"/>
      <c r="I33" s="88"/>
    </row>
    <row r="34" spans="2:11" s="85" customFormat="1" x14ac:dyDescent="0.2">
      <c r="D34" s="86"/>
      <c r="F34" s="87"/>
      <c r="H34" s="96"/>
      <c r="I34" s="88"/>
    </row>
    <row r="35" spans="2:11" s="85" customFormat="1" x14ac:dyDescent="0.2">
      <c r="D35" s="86"/>
      <c r="F35" s="87"/>
      <c r="H35" s="96"/>
      <c r="I35" s="88"/>
    </row>
    <row r="36" spans="2:11" s="163" customFormat="1" hidden="1" x14ac:dyDescent="0.2">
      <c r="B36" s="255" t="s">
        <v>75</v>
      </c>
      <c r="C36" s="256"/>
      <c r="D36" s="257"/>
      <c r="E36" s="258" t="s">
        <v>76</v>
      </c>
      <c r="F36" s="259"/>
      <c r="G36" s="260"/>
      <c r="H36" s="259"/>
      <c r="I36" s="261"/>
      <c r="J36" s="262"/>
      <c r="K36" s="263"/>
    </row>
    <row r="37" spans="2:11" s="163" customFormat="1" hidden="1" x14ac:dyDescent="0.2">
      <c r="B37" s="255" t="s">
        <v>77</v>
      </c>
      <c r="C37" s="256"/>
      <c r="D37" s="257"/>
      <c r="E37" s="258" t="s">
        <v>51</v>
      </c>
      <c r="F37" s="259"/>
      <c r="G37" s="260"/>
      <c r="H37" s="259"/>
      <c r="I37" s="261"/>
      <c r="J37" s="262"/>
      <c r="K37" s="263"/>
    </row>
    <row r="38" spans="2:11" s="163" customFormat="1" hidden="1" x14ac:dyDescent="0.2">
      <c r="B38" s="255" t="s">
        <v>50</v>
      </c>
      <c r="C38" s="264"/>
      <c r="D38" s="265"/>
      <c r="E38" s="258"/>
      <c r="F38" s="259"/>
      <c r="G38" s="260"/>
      <c r="H38" s="259"/>
      <c r="I38" s="261"/>
      <c r="J38" s="262"/>
      <c r="K38" s="263"/>
    </row>
    <row r="39" spans="2:11" s="163" customFormat="1" hidden="1" x14ac:dyDescent="0.2">
      <c r="B39" s="266"/>
      <c r="C39" s="264"/>
      <c r="D39" s="265"/>
      <c r="E39" s="258"/>
      <c r="F39" s="259"/>
      <c r="G39" s="260"/>
      <c r="H39" s="259"/>
      <c r="I39" s="261"/>
      <c r="J39" s="262"/>
      <c r="K39" s="263"/>
    </row>
    <row r="40" spans="2:11" s="163" customFormat="1" hidden="1" x14ac:dyDescent="0.2">
      <c r="B40" s="266"/>
      <c r="C40" s="264"/>
      <c r="D40" s="265"/>
      <c r="E40" s="267"/>
      <c r="F40" s="259"/>
      <c r="G40" s="260"/>
      <c r="H40" s="259"/>
      <c r="I40" s="261"/>
      <c r="J40" s="262"/>
      <c r="K40" s="263"/>
    </row>
    <row r="41" spans="2:11" s="163" customFormat="1" hidden="1" x14ac:dyDescent="0.2">
      <c r="B41" s="262" t="s">
        <v>78</v>
      </c>
      <c r="C41" s="268"/>
      <c r="D41" s="257"/>
      <c r="E41" s="269"/>
      <c r="F41" s="270"/>
      <c r="G41" s="271" t="s">
        <v>52</v>
      </c>
      <c r="H41" s="271"/>
      <c r="I41" s="272"/>
      <c r="J41" s="262"/>
      <c r="K41" s="263"/>
    </row>
    <row r="42" spans="2:11" s="163" customFormat="1" hidden="1" x14ac:dyDescent="0.2">
      <c r="B42" s="186" t="s">
        <v>60</v>
      </c>
      <c r="D42" s="257"/>
      <c r="E42" s="186" t="s">
        <v>60</v>
      </c>
      <c r="F42" s="164"/>
      <c r="H42" s="164"/>
      <c r="I42" s="688"/>
      <c r="J42" s="689"/>
      <c r="K42" s="689"/>
    </row>
  </sheetData>
  <mergeCells count="7">
    <mergeCell ref="I42:K42"/>
    <mergeCell ref="A2:G2"/>
    <mergeCell ref="A4:G4"/>
    <mergeCell ref="A7:G7"/>
    <mergeCell ref="A10:G10"/>
    <mergeCell ref="A17:G17"/>
    <mergeCell ref="A6:G6"/>
  </mergeCells>
  <printOptions horizontalCentered="1"/>
  <pageMargins left="0.98425196850393704" right="0.39370078740157483" top="0.39370078740157483" bottom="0.39370078740157483" header="0.51181102362204722" footer="0.51181102362204722"/>
  <pageSetup paperSize="9" scale="73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H50"/>
  <sheetViews>
    <sheetView view="pageBreakPreview" topLeftCell="A26" zoomScale="70" zoomScaleNormal="100" zoomScaleSheetLayoutView="70" workbookViewId="0">
      <selection activeCell="K18" sqref="K18"/>
    </sheetView>
  </sheetViews>
  <sheetFormatPr defaultRowHeight="12.75" x14ac:dyDescent="0.2"/>
  <cols>
    <col min="1" max="1" width="9.28515625" style="276" bestFit="1" customWidth="1"/>
    <col min="2" max="2" width="34" style="276" customWidth="1"/>
    <col min="3" max="3" width="10.42578125" style="276" customWidth="1"/>
    <col min="4" max="4" width="12.140625" style="276" customWidth="1"/>
    <col min="5" max="5" width="23.85546875" style="276" customWidth="1"/>
    <col min="6" max="6" width="9.28515625" style="276" bestFit="1" customWidth="1"/>
    <col min="7" max="7" width="18.85546875" style="276" customWidth="1"/>
    <col min="8" max="8" width="12.85546875" style="276" customWidth="1"/>
    <col min="9" max="16384" width="9.140625" style="276"/>
  </cols>
  <sheetData>
    <row r="1" spans="1:8" x14ac:dyDescent="0.2">
      <c r="A1" s="163"/>
      <c r="B1" s="163"/>
      <c r="C1" s="163"/>
      <c r="D1" s="187"/>
      <c r="E1" s="163"/>
      <c r="F1" s="511"/>
      <c r="G1" s="512"/>
      <c r="H1" s="188"/>
    </row>
    <row r="2" spans="1:8" ht="14.25" x14ac:dyDescent="0.2">
      <c r="A2" s="690" t="s">
        <v>202</v>
      </c>
      <c r="B2" s="690"/>
      <c r="C2" s="690"/>
      <c r="D2" s="690"/>
      <c r="E2" s="690"/>
      <c r="F2" s="690"/>
      <c r="G2" s="690"/>
      <c r="H2" s="690"/>
    </row>
    <row r="3" spans="1:8" x14ac:dyDescent="0.2">
      <c r="A3" s="521"/>
      <c r="B3" s="521"/>
      <c r="C3" s="521"/>
      <c r="D3" s="521"/>
      <c r="E3" s="521"/>
      <c r="F3" s="521"/>
      <c r="G3" s="521"/>
      <c r="H3" s="521"/>
    </row>
    <row r="4" spans="1:8" x14ac:dyDescent="0.2">
      <c r="A4" s="699" t="s">
        <v>203</v>
      </c>
      <c r="B4" s="699"/>
      <c r="C4" s="699"/>
      <c r="D4" s="699"/>
      <c r="E4" s="699"/>
      <c r="F4" s="699"/>
      <c r="G4" s="699"/>
      <c r="H4" s="699"/>
    </row>
    <row r="5" spans="1:8" x14ac:dyDescent="0.2">
      <c r="A5" s="190"/>
      <c r="B5" s="190"/>
      <c r="C5" s="190"/>
      <c r="D5" s="190"/>
      <c r="E5" s="190"/>
      <c r="F5" s="190"/>
      <c r="G5" s="190"/>
      <c r="H5" s="190"/>
    </row>
    <row r="6" spans="1:8" ht="81" customHeight="1" x14ac:dyDescent="0.2">
      <c r="A6" s="700" t="str">
        <f>' ССР'!A7:D7</f>
        <v>на разработку проектной документации и рабочей документации на строительство тепловой сети для подключения к системам теплоснабжения ПАО «МОЭК» объекта
, расположенного по адресу: __________________________________</v>
      </c>
      <c r="B6" s="700"/>
      <c r="C6" s="700"/>
      <c r="D6" s="700"/>
      <c r="E6" s="700"/>
      <c r="F6" s="700"/>
      <c r="G6" s="700"/>
      <c r="H6" s="700"/>
    </row>
    <row r="7" spans="1:8" x14ac:dyDescent="0.2">
      <c r="A7" s="512"/>
      <c r="B7" s="277"/>
      <c r="C7" s="277"/>
      <c r="D7" s="278"/>
      <c r="E7" s="277"/>
      <c r="F7" s="279"/>
      <c r="G7" s="277"/>
      <c r="H7" s="278"/>
    </row>
    <row r="8" spans="1:8" ht="60.75" customHeight="1" thickBot="1" x14ac:dyDescent="0.25">
      <c r="A8" s="696" t="s">
        <v>309</v>
      </c>
      <c r="B8" s="697"/>
      <c r="C8" s="697"/>
      <c r="D8" s="697"/>
      <c r="E8" s="697"/>
      <c r="F8" s="697"/>
      <c r="G8" s="697"/>
      <c r="H8" s="698"/>
    </row>
    <row r="9" spans="1:8" ht="26.25" thickBot="1" x14ac:dyDescent="0.25">
      <c r="A9" s="280" t="s">
        <v>79</v>
      </c>
      <c r="B9" s="701" t="s">
        <v>80</v>
      </c>
      <c r="C9" s="702"/>
      <c r="D9" s="281" t="s">
        <v>81</v>
      </c>
      <c r="E9" s="281" t="s">
        <v>82</v>
      </c>
      <c r="F9" s="282" t="s">
        <v>83</v>
      </c>
      <c r="G9" s="281" t="s">
        <v>0</v>
      </c>
      <c r="H9" s="283" t="s">
        <v>84</v>
      </c>
    </row>
    <row r="10" spans="1:8" ht="13.5" thickBot="1" x14ac:dyDescent="0.25">
      <c r="A10" s="284">
        <v>1</v>
      </c>
      <c r="B10" s="191">
        <v>2</v>
      </c>
      <c r="C10" s="191">
        <v>3</v>
      </c>
      <c r="D10" s="285">
        <v>4</v>
      </c>
      <c r="E10" s="191">
        <v>5</v>
      </c>
      <c r="F10" s="285">
        <v>6</v>
      </c>
      <c r="G10" s="191">
        <v>7</v>
      </c>
      <c r="H10" s="286">
        <v>8</v>
      </c>
    </row>
    <row r="11" spans="1:8" ht="38.25" x14ac:dyDescent="0.2">
      <c r="A11" s="287">
        <v>1</v>
      </c>
      <c r="B11" s="288" t="s">
        <v>204</v>
      </c>
      <c r="C11" s="289" t="s">
        <v>263</v>
      </c>
      <c r="D11" s="290"/>
      <c r="E11" s="291" t="s">
        <v>205</v>
      </c>
      <c r="F11" s="66"/>
      <c r="G11" s="66"/>
      <c r="H11" s="292"/>
    </row>
    <row r="12" spans="1:8" ht="25.5" x14ac:dyDescent="0.2">
      <c r="A12" s="287">
        <v>2</v>
      </c>
      <c r="B12" s="288" t="s">
        <v>206</v>
      </c>
      <c r="C12" s="289" t="s">
        <v>263</v>
      </c>
      <c r="D12" s="290"/>
      <c r="E12" s="291" t="s">
        <v>207</v>
      </c>
      <c r="F12" s="66"/>
      <c r="G12" s="66"/>
      <c r="H12" s="292"/>
    </row>
    <row r="13" spans="1:8" x14ac:dyDescent="0.2">
      <c r="A13" s="287"/>
      <c r="B13" s="293" t="s">
        <v>208</v>
      </c>
      <c r="C13" s="291"/>
      <c r="D13" s="294"/>
      <c r="E13" s="291"/>
      <c r="F13" s="295"/>
      <c r="G13" s="296"/>
      <c r="H13" s="172"/>
    </row>
    <row r="14" spans="1:8" ht="25.5" x14ac:dyDescent="0.2">
      <c r="A14" s="287">
        <v>3</v>
      </c>
      <c r="B14" s="288" t="s">
        <v>85</v>
      </c>
      <c r="C14" s="289" t="s">
        <v>263</v>
      </c>
      <c r="D14" s="290"/>
      <c r="E14" s="291" t="s">
        <v>209</v>
      </c>
      <c r="F14" s="66"/>
      <c r="G14" s="66"/>
      <c r="H14" s="68"/>
    </row>
    <row r="15" spans="1:8" ht="51" x14ac:dyDescent="0.2">
      <c r="A15" s="173">
        <v>4</v>
      </c>
      <c r="B15" s="297" t="s">
        <v>86</v>
      </c>
      <c r="C15" s="298"/>
      <c r="D15" s="299"/>
      <c r="E15" s="300" t="s">
        <v>210</v>
      </c>
      <c r="F15" s="299"/>
      <c r="G15" s="66"/>
      <c r="H15" s="68"/>
    </row>
    <row r="16" spans="1:8" x14ac:dyDescent="0.2">
      <c r="A16" s="173">
        <v>5</v>
      </c>
      <c r="B16" s="297" t="s">
        <v>87</v>
      </c>
      <c r="C16" s="298"/>
      <c r="D16" s="299"/>
      <c r="E16" s="300" t="s">
        <v>211</v>
      </c>
      <c r="F16" s="299"/>
      <c r="G16" s="66"/>
      <c r="H16" s="68"/>
    </row>
    <row r="17" spans="1:8" ht="25.5" x14ac:dyDescent="0.2">
      <c r="A17" s="173">
        <v>6</v>
      </c>
      <c r="B17" s="297" t="s">
        <v>88</v>
      </c>
      <c r="C17" s="298"/>
      <c r="D17" s="299"/>
      <c r="E17" s="300" t="s">
        <v>212</v>
      </c>
      <c r="F17" s="299"/>
      <c r="G17" s="66"/>
      <c r="H17" s="68"/>
    </row>
    <row r="18" spans="1:8" ht="51" x14ac:dyDescent="0.2">
      <c r="A18" s="301">
        <v>7</v>
      </c>
      <c r="B18" s="302" t="s">
        <v>89</v>
      </c>
      <c r="C18" s="303" t="s">
        <v>90</v>
      </c>
      <c r="D18" s="304"/>
      <c r="E18" s="305" t="s">
        <v>181</v>
      </c>
      <c r="F18" s="306"/>
      <c r="G18" s="66"/>
      <c r="H18" s="68"/>
    </row>
    <row r="19" spans="1:8" ht="25.5" x14ac:dyDescent="0.2">
      <c r="A19" s="301">
        <v>8</v>
      </c>
      <c r="B19" s="302" t="s">
        <v>213</v>
      </c>
      <c r="C19" s="289" t="s">
        <v>263</v>
      </c>
      <c r="D19" s="304"/>
      <c r="E19" s="305" t="s">
        <v>214</v>
      </c>
      <c r="F19" s="307"/>
      <c r="G19" s="66"/>
      <c r="H19" s="68"/>
    </row>
    <row r="20" spans="1:8" ht="20.25" customHeight="1" x14ac:dyDescent="0.2">
      <c r="A20" s="301">
        <v>9</v>
      </c>
      <c r="B20" s="302" t="s">
        <v>215</v>
      </c>
      <c r="C20" s="308"/>
      <c r="D20" s="304"/>
      <c r="E20" s="305" t="s">
        <v>216</v>
      </c>
      <c r="F20" s="307"/>
      <c r="G20" s="66"/>
      <c r="H20" s="68"/>
    </row>
    <row r="21" spans="1:8" ht="38.25" x14ac:dyDescent="0.2">
      <c r="A21" s="173">
        <v>10</v>
      </c>
      <c r="B21" s="309" t="s">
        <v>217</v>
      </c>
      <c r="C21" s="310" t="s">
        <v>218</v>
      </c>
      <c r="D21" s="311"/>
      <c r="E21" s="300" t="s">
        <v>219</v>
      </c>
      <c r="F21" s="312"/>
      <c r="G21" s="66"/>
      <c r="H21" s="68"/>
    </row>
    <row r="22" spans="1:8" ht="80.25" customHeight="1" x14ac:dyDescent="0.2">
      <c r="A22" s="173">
        <v>11</v>
      </c>
      <c r="B22" s="300" t="s">
        <v>220</v>
      </c>
      <c r="C22" s="174" t="s">
        <v>221</v>
      </c>
      <c r="D22" s="311"/>
      <c r="E22" s="300" t="s">
        <v>180</v>
      </c>
      <c r="F22" s="312"/>
      <c r="G22" s="312"/>
      <c r="H22" s="292"/>
    </row>
    <row r="23" spans="1:8" ht="25.5" x14ac:dyDescent="0.2">
      <c r="A23" s="173" t="s">
        <v>222</v>
      </c>
      <c r="B23" s="174" t="s">
        <v>223</v>
      </c>
      <c r="C23" s="150">
        <v>8</v>
      </c>
      <c r="D23" s="150"/>
      <c r="E23" s="175"/>
      <c r="F23" s="176"/>
      <c r="G23" s="176"/>
      <c r="H23" s="177"/>
    </row>
    <row r="24" spans="1:8" ht="25.5" hidden="1" x14ac:dyDescent="0.2">
      <c r="A24" s="173" t="s">
        <v>280</v>
      </c>
      <c r="B24" s="174" t="s">
        <v>264</v>
      </c>
      <c r="C24" s="150">
        <v>2</v>
      </c>
      <c r="D24" s="150"/>
      <c r="E24" s="175"/>
      <c r="F24" s="176"/>
      <c r="G24" s="176"/>
      <c r="H24" s="177"/>
    </row>
    <row r="25" spans="1:8" ht="25.5" hidden="1" x14ac:dyDescent="0.2">
      <c r="A25" s="178" t="s">
        <v>281</v>
      </c>
      <c r="B25" s="174" t="s">
        <v>265</v>
      </c>
      <c r="C25" s="150">
        <v>2</v>
      </c>
      <c r="D25" s="150"/>
      <c r="E25" s="175"/>
      <c r="F25" s="176"/>
      <c r="G25" s="176"/>
      <c r="H25" s="177"/>
    </row>
    <row r="26" spans="1:8" ht="27.75" customHeight="1" x14ac:dyDescent="0.2">
      <c r="A26" s="173"/>
      <c r="B26" s="313" t="s">
        <v>224</v>
      </c>
      <c r="C26" s="174"/>
      <c r="D26" s="314"/>
      <c r="E26" s="174"/>
      <c r="F26" s="176"/>
      <c r="G26" s="176"/>
      <c r="H26" s="172"/>
    </row>
    <row r="27" spans="1:8" ht="27.75" customHeight="1" x14ac:dyDescent="0.2">
      <c r="A27" s="287">
        <v>12</v>
      </c>
      <c r="B27" s="297" t="s">
        <v>91</v>
      </c>
      <c r="C27" s="315">
        <v>0.3</v>
      </c>
      <c r="D27" s="290"/>
      <c r="E27" s="291" t="s">
        <v>225</v>
      </c>
      <c r="F27" s="66"/>
      <c r="G27" s="67"/>
      <c r="H27" s="68"/>
    </row>
    <row r="28" spans="1:8" ht="27.75" customHeight="1" x14ac:dyDescent="0.2">
      <c r="A28" s="287">
        <v>13</v>
      </c>
      <c r="B28" s="297" t="s">
        <v>226</v>
      </c>
      <c r="C28" s="315">
        <v>0.14000000000000001</v>
      </c>
      <c r="D28" s="290"/>
      <c r="E28" s="291" t="s">
        <v>227</v>
      </c>
      <c r="F28" s="66"/>
      <c r="G28" s="67"/>
      <c r="H28" s="68"/>
    </row>
    <row r="29" spans="1:8" ht="27.75" customHeight="1" x14ac:dyDescent="0.2">
      <c r="A29" s="287">
        <v>14</v>
      </c>
      <c r="B29" s="297" t="s">
        <v>228</v>
      </c>
      <c r="C29" s="315">
        <v>0.14000000000000001</v>
      </c>
      <c r="D29" s="290"/>
      <c r="E29" s="291" t="s">
        <v>229</v>
      </c>
      <c r="F29" s="66"/>
      <c r="G29" s="67"/>
      <c r="H29" s="68"/>
    </row>
    <row r="30" spans="1:8" ht="38.25" x14ac:dyDescent="0.2">
      <c r="A30" s="287">
        <v>15</v>
      </c>
      <c r="B30" s="297" t="s">
        <v>230</v>
      </c>
      <c r="C30" s="66" t="s">
        <v>92</v>
      </c>
      <c r="D30" s="290"/>
      <c r="E30" s="291" t="s">
        <v>231</v>
      </c>
      <c r="F30" s="66"/>
      <c r="G30" s="66"/>
      <c r="H30" s="68"/>
    </row>
    <row r="31" spans="1:8" ht="38.25" x14ac:dyDescent="0.2">
      <c r="A31" s="287">
        <v>16</v>
      </c>
      <c r="B31" s="297" t="s">
        <v>93</v>
      </c>
      <c r="C31" s="315">
        <v>0.38</v>
      </c>
      <c r="D31" s="290"/>
      <c r="E31" s="291" t="s">
        <v>232</v>
      </c>
      <c r="F31" s="66"/>
      <c r="G31" s="67"/>
      <c r="H31" s="68"/>
    </row>
    <row r="32" spans="1:8" ht="51" x14ac:dyDescent="0.2">
      <c r="A32" s="287">
        <v>17</v>
      </c>
      <c r="B32" s="297" t="s">
        <v>233</v>
      </c>
      <c r="C32" s="66" t="s">
        <v>234</v>
      </c>
      <c r="D32" s="290"/>
      <c r="E32" s="291" t="s">
        <v>235</v>
      </c>
      <c r="F32" s="66"/>
      <c r="G32" s="66"/>
      <c r="H32" s="68"/>
    </row>
    <row r="33" spans="1:8" ht="51" x14ac:dyDescent="0.2">
      <c r="A33" s="287">
        <v>18</v>
      </c>
      <c r="B33" s="297" t="s">
        <v>94</v>
      </c>
      <c r="C33" s="66" t="s">
        <v>234</v>
      </c>
      <c r="D33" s="290"/>
      <c r="E33" s="291" t="s">
        <v>236</v>
      </c>
      <c r="F33" s="66"/>
      <c r="G33" s="66"/>
      <c r="H33" s="68"/>
    </row>
    <row r="34" spans="1:8" ht="38.25" x14ac:dyDescent="0.2">
      <c r="A34" s="287">
        <v>19</v>
      </c>
      <c r="B34" s="297" t="s">
        <v>237</v>
      </c>
      <c r="C34" s="69" t="s">
        <v>240</v>
      </c>
      <c r="D34" s="67"/>
      <c r="E34" s="291" t="s">
        <v>238</v>
      </c>
      <c r="F34" s="66"/>
      <c r="G34" s="66"/>
      <c r="H34" s="68"/>
    </row>
    <row r="35" spans="1:8" ht="25.5" x14ac:dyDescent="0.2">
      <c r="A35" s="287">
        <v>20</v>
      </c>
      <c r="B35" s="297" t="s">
        <v>239</v>
      </c>
      <c r="C35" s="69" t="s">
        <v>240</v>
      </c>
      <c r="D35" s="316"/>
      <c r="E35" s="317" t="s">
        <v>333</v>
      </c>
      <c r="F35" s="69"/>
      <c r="G35" s="66"/>
      <c r="H35" s="68"/>
    </row>
    <row r="36" spans="1:8" ht="38.25" x14ac:dyDescent="0.2">
      <c r="A36" s="287">
        <v>21</v>
      </c>
      <c r="B36" s="297" t="s">
        <v>331</v>
      </c>
      <c r="C36" s="66" t="s">
        <v>95</v>
      </c>
      <c r="D36" s="67"/>
      <c r="E36" s="291" t="s">
        <v>343</v>
      </c>
      <c r="F36" s="66"/>
      <c r="G36" s="66"/>
      <c r="H36" s="292"/>
    </row>
    <row r="37" spans="1:8" ht="26.25" thickBot="1" x14ac:dyDescent="0.25">
      <c r="A37" s="287">
        <v>22</v>
      </c>
      <c r="B37" s="483" t="s">
        <v>332</v>
      </c>
      <c r="C37" s="66" t="s">
        <v>95</v>
      </c>
      <c r="D37" s="484"/>
      <c r="E37" s="291" t="s">
        <v>344</v>
      </c>
      <c r="F37" s="66"/>
      <c r="G37" s="66"/>
      <c r="H37" s="292"/>
    </row>
    <row r="38" spans="1:8" ht="21" customHeight="1" thickBot="1" x14ac:dyDescent="0.25">
      <c r="A38" s="287">
        <v>23</v>
      </c>
      <c r="B38" s="318" t="s">
        <v>241</v>
      </c>
      <c r="C38" s="319"/>
      <c r="D38" s="320"/>
      <c r="E38" s="319"/>
      <c r="F38" s="321"/>
      <c r="G38" s="321"/>
      <c r="H38" s="322"/>
    </row>
    <row r="39" spans="1:8" ht="21" customHeight="1" thickBot="1" x14ac:dyDescent="0.25">
      <c r="A39" s="287">
        <v>24</v>
      </c>
      <c r="B39" s="323" t="s">
        <v>96</v>
      </c>
      <c r="C39" s="324">
        <v>9.7000000000000003E-3</v>
      </c>
      <c r="D39" s="325"/>
      <c r="E39" s="323" t="s">
        <v>242</v>
      </c>
      <c r="F39" s="326"/>
      <c r="G39" s="327"/>
      <c r="H39" s="328"/>
    </row>
    <row r="40" spans="1:8" ht="21" customHeight="1" thickBot="1" x14ac:dyDescent="0.25">
      <c r="A40" s="287">
        <v>25</v>
      </c>
      <c r="B40" s="318" t="s">
        <v>243</v>
      </c>
      <c r="C40" s="319"/>
      <c r="D40" s="320"/>
      <c r="E40" s="319"/>
      <c r="F40" s="321"/>
      <c r="G40" s="321"/>
      <c r="H40" s="322"/>
    </row>
    <row r="41" spans="1:8" ht="21" customHeight="1" x14ac:dyDescent="0.2">
      <c r="A41" s="287">
        <v>26</v>
      </c>
      <c r="B41" s="291" t="s">
        <v>97</v>
      </c>
      <c r="C41" s="329">
        <v>1.11E-2</v>
      </c>
      <c r="D41" s="330"/>
      <c r="E41" s="291" t="s">
        <v>244</v>
      </c>
      <c r="F41" s="331"/>
      <c r="G41" s="331"/>
      <c r="H41" s="68"/>
    </row>
    <row r="42" spans="1:8" ht="21" customHeight="1" thickBot="1" x14ac:dyDescent="0.25">
      <c r="A42" s="287">
        <v>27</v>
      </c>
      <c r="B42" s="317" t="s">
        <v>245</v>
      </c>
      <c r="C42" s="332">
        <v>2.5700000000000001E-2</v>
      </c>
      <c r="D42" s="333"/>
      <c r="E42" s="317" t="s">
        <v>246</v>
      </c>
      <c r="F42" s="334"/>
      <c r="G42" s="334"/>
      <c r="H42" s="335"/>
    </row>
    <row r="43" spans="1:8" ht="13.5" thickBot="1" x14ac:dyDescent="0.25">
      <c r="A43" s="287">
        <v>28</v>
      </c>
      <c r="B43" s="319" t="s">
        <v>98</v>
      </c>
      <c r="C43" s="319"/>
      <c r="D43" s="336"/>
      <c r="E43" s="319"/>
      <c r="F43" s="337"/>
      <c r="G43" s="337"/>
      <c r="H43" s="322"/>
    </row>
    <row r="44" spans="1:8" ht="51" hidden="1" customHeight="1" thickBot="1" x14ac:dyDescent="0.25">
      <c r="A44" s="338">
        <v>27</v>
      </c>
      <c r="B44" s="650" t="s">
        <v>199</v>
      </c>
      <c r="C44" s="650"/>
      <c r="D44" s="650"/>
      <c r="E44" s="105" t="s">
        <v>276</v>
      </c>
      <c r="F44" s="166">
        <v>1</v>
      </c>
      <c r="G44" s="166" t="str">
        <f>CONCATENATE(F44,"*", H43)</f>
        <v>1*</v>
      </c>
      <c r="H44" s="126">
        <f>F44*H43</f>
        <v>0</v>
      </c>
    </row>
    <row r="45" spans="1:8" x14ac:dyDescent="0.2">
      <c r="A45" s="339"/>
      <c r="B45" s="340"/>
      <c r="C45" s="340"/>
      <c r="D45" s="340"/>
      <c r="E45" s="341"/>
      <c r="F45" s="342"/>
      <c r="G45" s="342"/>
      <c r="H45" s="343"/>
    </row>
    <row r="46" spans="1:8" x14ac:dyDescent="0.2">
      <c r="A46" s="163"/>
      <c r="B46" s="163"/>
      <c r="C46" s="163"/>
      <c r="D46" s="164"/>
      <c r="E46" s="163"/>
      <c r="F46" s="217"/>
      <c r="G46" s="163"/>
      <c r="H46" s="164"/>
    </row>
    <row r="47" spans="1:8" x14ac:dyDescent="0.2">
      <c r="A47" s="163"/>
      <c r="B47" s="163" t="str">
        <f>Т.с.!B71</f>
        <v>Составил:  ______________ /_______/</v>
      </c>
      <c r="C47" s="163"/>
      <c r="D47" s="164"/>
      <c r="E47" s="163"/>
      <c r="F47" s="217"/>
      <c r="G47" s="163"/>
      <c r="H47" s="164"/>
    </row>
    <row r="48" spans="1:8" x14ac:dyDescent="0.2">
      <c r="A48" s="163"/>
      <c r="B48" s="163"/>
      <c r="C48" s="163"/>
      <c r="D48" s="164"/>
      <c r="E48" s="163"/>
      <c r="F48" s="217"/>
      <c r="G48" s="163"/>
      <c r="H48" s="164"/>
    </row>
    <row r="49" spans="1:8" x14ac:dyDescent="0.2">
      <c r="A49" s="163"/>
      <c r="B49" s="163"/>
      <c r="C49" s="163"/>
      <c r="D49" s="164"/>
      <c r="E49" s="163"/>
      <c r="F49" s="217"/>
      <c r="G49" s="163"/>
      <c r="H49" s="164"/>
    </row>
    <row r="50" spans="1:8" x14ac:dyDescent="0.2">
      <c r="A50" s="163"/>
      <c r="B50" s="163" t="str">
        <f>Т.с.!B74</f>
        <v>Проверил:          _____________  /________/</v>
      </c>
      <c r="C50" s="163"/>
      <c r="D50" s="164"/>
      <c r="E50" s="163"/>
      <c r="F50" s="217"/>
      <c r="G50" s="163"/>
      <c r="H50" s="164"/>
    </row>
  </sheetData>
  <mergeCells count="6">
    <mergeCell ref="B44:D44"/>
    <mergeCell ref="A8:H8"/>
    <mergeCell ref="A2:H2"/>
    <mergeCell ref="A4:H4"/>
    <mergeCell ref="A6:H6"/>
    <mergeCell ref="B9:C9"/>
  </mergeCells>
  <printOptions horizontalCentered="1"/>
  <pageMargins left="0.70866141732283472" right="0.31496062992125984" top="0.74803149606299213" bottom="0.74803149606299213" header="0.31496062992125984" footer="0.31496062992125984"/>
  <pageSetup paperSize="9" scale="7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K34"/>
  <sheetViews>
    <sheetView view="pageBreakPreview" zoomScale="90" zoomScaleNormal="100" zoomScaleSheetLayoutView="90" workbookViewId="0">
      <selection activeCell="D28" sqref="D28"/>
    </sheetView>
  </sheetViews>
  <sheetFormatPr defaultRowHeight="12.75" x14ac:dyDescent="0.2"/>
  <cols>
    <col min="1" max="1" width="3.85546875" style="163" customWidth="1"/>
    <col min="2" max="2" width="23.7109375" style="163" customWidth="1"/>
    <col min="3" max="3" width="13.28515625" style="163" customWidth="1"/>
    <col min="4" max="4" width="11.7109375" style="164" customWidth="1"/>
    <col min="5" max="5" width="17.42578125" style="163" customWidth="1"/>
    <col min="6" max="6" width="7.140625" style="217" customWidth="1"/>
    <col min="7" max="7" width="16.85546875" style="163" customWidth="1"/>
    <col min="8" max="8" width="14.140625" style="164" customWidth="1"/>
    <col min="9" max="9" width="14.140625" style="163" customWidth="1"/>
    <col min="10" max="11" width="30.5703125" style="163" customWidth="1"/>
    <col min="12" max="16384" width="9.140625" style="163"/>
  </cols>
  <sheetData>
    <row r="1" spans="1:11" x14ac:dyDescent="0.2">
      <c r="D1" s="187"/>
      <c r="F1" s="713"/>
      <c r="G1" s="713"/>
      <c r="H1" s="713"/>
    </row>
    <row r="2" spans="1:11" x14ac:dyDescent="0.2">
      <c r="D2" s="187"/>
      <c r="F2" s="511"/>
      <c r="G2" s="512"/>
      <c r="H2" s="188"/>
    </row>
    <row r="3" spans="1:11" x14ac:dyDescent="0.2">
      <c r="D3" s="187"/>
      <c r="F3" s="511"/>
      <c r="G3" s="512"/>
      <c r="H3" s="188"/>
    </row>
    <row r="4" spans="1:11" ht="14.25" x14ac:dyDescent="0.2">
      <c r="A4" s="690" t="s">
        <v>330</v>
      </c>
      <c r="B4" s="690"/>
      <c r="C4" s="690"/>
      <c r="D4" s="690"/>
      <c r="E4" s="690"/>
      <c r="F4" s="690"/>
      <c r="G4" s="690"/>
      <c r="H4" s="690"/>
    </row>
    <row r="5" spans="1:11" x14ac:dyDescent="0.2">
      <c r="A5" s="521"/>
      <c r="B5" s="521"/>
      <c r="C5" s="521"/>
      <c r="D5" s="521"/>
      <c r="E5" s="521"/>
      <c r="F5" s="521"/>
      <c r="G5" s="521"/>
      <c r="H5" s="521"/>
    </row>
    <row r="6" spans="1:11" ht="68.25" customHeight="1" x14ac:dyDescent="0.2">
      <c r="A6" s="714" t="str">
        <f>' ССР'!A7:D7</f>
        <v>на разработку проектной документации и рабочей документации на строительство тепловой сети для подключения к системам теплоснабжения ПАО «МОЭК» объекта
, расположенного по адресу: __________________________________</v>
      </c>
      <c r="B6" s="715"/>
      <c r="C6" s="715"/>
      <c r="D6" s="715"/>
      <c r="E6" s="715"/>
      <c r="F6" s="715"/>
      <c r="G6" s="715"/>
      <c r="H6" s="715"/>
      <c r="J6" s="189" t="s">
        <v>287</v>
      </c>
      <c r="K6" s="189" t="s">
        <v>288</v>
      </c>
    </row>
    <row r="7" spans="1:11" x14ac:dyDescent="0.2">
      <c r="A7" s="190"/>
      <c r="B7" s="165"/>
      <c r="C7" s="165"/>
      <c r="D7" s="165"/>
      <c r="E7" s="165"/>
      <c r="F7" s="165"/>
      <c r="G7" s="165"/>
      <c r="H7" s="165"/>
    </row>
    <row r="8" spans="1:11" x14ac:dyDescent="0.2">
      <c r="A8" s="716" t="s">
        <v>178</v>
      </c>
      <c r="B8" s="716"/>
      <c r="C8" s="716"/>
      <c r="D8" s="716"/>
      <c r="E8" s="716"/>
      <c r="F8" s="716"/>
      <c r="G8" s="716"/>
      <c r="H8" s="716"/>
      <c r="J8" s="189" t="s">
        <v>289</v>
      </c>
      <c r="K8" s="189">
        <v>2500</v>
      </c>
    </row>
    <row r="9" spans="1:11" x14ac:dyDescent="0.2">
      <c r="A9" s="521"/>
      <c r="B9" s="521"/>
      <c r="C9" s="521"/>
      <c r="D9" s="521"/>
      <c r="E9" s="521"/>
      <c r="F9" s="521"/>
      <c r="G9" s="521"/>
      <c r="H9" s="521"/>
      <c r="J9" s="189" t="s">
        <v>290</v>
      </c>
      <c r="K9" s="189">
        <v>4500</v>
      </c>
    </row>
    <row r="10" spans="1:11" x14ac:dyDescent="0.2">
      <c r="A10" s="709" t="s">
        <v>151</v>
      </c>
      <c r="B10" s="709"/>
      <c r="C10" s="709"/>
      <c r="D10" s="709"/>
      <c r="E10" s="709"/>
      <c r="F10" s="709"/>
      <c r="G10" s="709"/>
      <c r="H10" s="709"/>
      <c r="J10" s="189" t="s">
        <v>291</v>
      </c>
      <c r="K10" s="189">
        <v>8000</v>
      </c>
    </row>
    <row r="11" spans="1:11" x14ac:dyDescent="0.2">
      <c r="A11" s="709" t="s">
        <v>305</v>
      </c>
      <c r="B11" s="709"/>
      <c r="C11" s="709"/>
      <c r="D11" s="709"/>
      <c r="E11" s="709"/>
      <c r="F11" s="709"/>
      <c r="G11" s="709"/>
      <c r="H11" s="709"/>
      <c r="J11" s="189" t="s">
        <v>292</v>
      </c>
      <c r="K11" s="189">
        <v>16500</v>
      </c>
    </row>
    <row r="12" spans="1:11" x14ac:dyDescent="0.2">
      <c r="A12" s="709" t="s">
        <v>152</v>
      </c>
      <c r="B12" s="709"/>
      <c r="C12" s="709"/>
      <c r="D12" s="709"/>
      <c r="E12" s="709"/>
      <c r="F12" s="709"/>
      <c r="G12" s="709"/>
      <c r="H12" s="709"/>
      <c r="J12" s="189" t="s">
        <v>294</v>
      </c>
      <c r="K12" s="189">
        <v>23000</v>
      </c>
    </row>
    <row r="13" spans="1:11" x14ac:dyDescent="0.2">
      <c r="A13" s="709" t="s">
        <v>293</v>
      </c>
      <c r="B13" s="709"/>
      <c r="C13" s="709"/>
      <c r="D13" s="709"/>
      <c r="E13" s="709"/>
      <c r="F13" s="709"/>
      <c r="G13" s="709"/>
      <c r="H13" s="709"/>
      <c r="J13" s="189" t="s">
        <v>295</v>
      </c>
      <c r="K13" s="189">
        <v>34000</v>
      </c>
    </row>
    <row r="14" spans="1:11" x14ac:dyDescent="0.2">
      <c r="A14" s="512"/>
      <c r="B14" s="512"/>
      <c r="C14" s="512"/>
      <c r="D14" s="512"/>
      <c r="E14" s="512"/>
      <c r="F14" s="512"/>
      <c r="G14" s="512"/>
      <c r="H14" s="512"/>
      <c r="J14" s="189" t="s">
        <v>296</v>
      </c>
      <c r="K14" s="189">
        <v>42000</v>
      </c>
    </row>
    <row r="15" spans="1:11" ht="25.5" x14ac:dyDescent="0.2">
      <c r="A15" s="454" t="s">
        <v>43</v>
      </c>
      <c r="B15" s="710" t="s">
        <v>5</v>
      </c>
      <c r="C15" s="710"/>
      <c r="D15" s="455" t="s">
        <v>11</v>
      </c>
      <c r="E15" s="513" t="s">
        <v>6</v>
      </c>
      <c r="F15" s="456" t="s">
        <v>7</v>
      </c>
      <c r="G15" s="513" t="s">
        <v>0</v>
      </c>
      <c r="H15" s="457" t="s">
        <v>8</v>
      </c>
      <c r="J15" s="189" t="s">
        <v>298</v>
      </c>
      <c r="K15" s="189">
        <v>55120</v>
      </c>
    </row>
    <row r="16" spans="1:11" ht="60.75" customHeight="1" x14ac:dyDescent="0.2">
      <c r="A16" s="458"/>
      <c r="B16" s="711" t="s">
        <v>297</v>
      </c>
      <c r="C16" s="711"/>
      <c r="D16" s="459"/>
      <c r="E16" s="460"/>
      <c r="F16" s="461"/>
      <c r="G16" s="150"/>
      <c r="H16" s="462"/>
    </row>
    <row r="17" spans="1:11" ht="69" customHeight="1" x14ac:dyDescent="0.2">
      <c r="A17" s="463"/>
      <c r="B17" s="712" t="s">
        <v>299</v>
      </c>
      <c r="C17" s="712"/>
      <c r="D17" s="464"/>
      <c r="E17" s="461" t="s">
        <v>306</v>
      </c>
      <c r="F17" s="466"/>
      <c r="G17" s="467"/>
      <c r="H17" s="468"/>
    </row>
    <row r="18" spans="1:11" ht="33.75" customHeight="1" x14ac:dyDescent="0.2">
      <c r="A18" s="463"/>
      <c r="B18" s="712" t="s">
        <v>71</v>
      </c>
      <c r="C18" s="712"/>
      <c r="D18" s="464"/>
      <c r="E18" s="465"/>
      <c r="F18" s="466"/>
      <c r="G18" s="467"/>
      <c r="H18" s="468"/>
    </row>
    <row r="19" spans="1:11" x14ac:dyDescent="0.2">
      <c r="A19" s="512"/>
      <c r="B19" s="512"/>
      <c r="C19" s="512"/>
      <c r="D19" s="512"/>
      <c r="E19" s="512"/>
      <c r="F19" s="512"/>
      <c r="G19" s="512"/>
      <c r="H19" s="512"/>
    </row>
    <row r="20" spans="1:11" ht="115.5" hidden="1" thickBot="1" x14ac:dyDescent="0.25">
      <c r="A20" s="192"/>
      <c r="B20" s="703" t="s">
        <v>153</v>
      </c>
      <c r="C20" s="704"/>
      <c r="D20" s="705"/>
      <c r="E20" s="193" t="s">
        <v>307</v>
      </c>
      <c r="F20" s="194">
        <v>3.351</v>
      </c>
      <c r="G20" s="195" t="s">
        <v>157</v>
      </c>
      <c r="H20" s="196">
        <v>96508.800000000003</v>
      </c>
      <c r="J20" s="189" t="s">
        <v>300</v>
      </c>
      <c r="K20" s="189" t="s">
        <v>300</v>
      </c>
    </row>
    <row r="21" spans="1:11" ht="115.5" hidden="1" thickBot="1" x14ac:dyDescent="0.25">
      <c r="A21" s="197"/>
      <c r="B21" s="198" t="s">
        <v>99</v>
      </c>
      <c r="C21" s="199"/>
      <c r="D21" s="199"/>
      <c r="E21" s="199"/>
      <c r="F21" s="199"/>
      <c r="G21" s="199"/>
      <c r="H21" s="200">
        <v>96508.800000000003</v>
      </c>
      <c r="J21" s="189" t="s">
        <v>301</v>
      </c>
      <c r="K21" s="189" t="s">
        <v>301</v>
      </c>
    </row>
    <row r="22" spans="1:11" s="152" customFormat="1" ht="115.5" hidden="1" thickBot="1" x14ac:dyDescent="0.25">
      <c r="A22" s="201"/>
      <c r="B22" s="706" t="s">
        <v>100</v>
      </c>
      <c r="C22" s="707"/>
      <c r="D22" s="708"/>
      <c r="E22" s="202" t="s">
        <v>308</v>
      </c>
      <c r="F22" s="203">
        <v>1</v>
      </c>
      <c r="G22" s="204" t="s">
        <v>158</v>
      </c>
      <c r="H22" s="205">
        <v>96508.800000000003</v>
      </c>
      <c r="I22" s="206"/>
      <c r="J22" s="189" t="s">
        <v>302</v>
      </c>
      <c r="K22" s="189" t="s">
        <v>302</v>
      </c>
    </row>
    <row r="23" spans="1:11" ht="115.5" hidden="1" thickBot="1" x14ac:dyDescent="0.25">
      <c r="A23" s="207"/>
      <c r="B23" s="208" t="s">
        <v>1</v>
      </c>
      <c r="C23" s="209"/>
      <c r="D23" s="209"/>
      <c r="E23" s="210"/>
      <c r="F23" s="211">
        <v>0.18</v>
      </c>
      <c r="G23" s="204" t="s">
        <v>159</v>
      </c>
      <c r="H23" s="205">
        <v>17371.580000000002</v>
      </c>
      <c r="I23" s="212"/>
      <c r="J23" s="189" t="s">
        <v>303</v>
      </c>
      <c r="K23" s="189" t="s">
        <v>303</v>
      </c>
    </row>
    <row r="24" spans="1:11" ht="115.5" hidden="1" thickBot="1" x14ac:dyDescent="0.25">
      <c r="A24" s="213"/>
      <c r="B24" s="208" t="s">
        <v>47</v>
      </c>
      <c r="C24" s="209"/>
      <c r="D24" s="209"/>
      <c r="E24" s="209"/>
      <c r="F24" s="209"/>
      <c r="G24" s="214"/>
      <c r="H24" s="196">
        <v>113880.38</v>
      </c>
      <c r="I24" s="212"/>
      <c r="J24" s="189" t="s">
        <v>304</v>
      </c>
      <c r="K24" s="189" t="s">
        <v>304</v>
      </c>
    </row>
    <row r="25" spans="1:11" s="85" customFormat="1" x14ac:dyDescent="0.2">
      <c r="D25" s="86"/>
      <c r="F25" s="87"/>
      <c r="H25" s="96"/>
    </row>
    <row r="26" spans="1:11" s="85" customFormat="1" x14ac:dyDescent="0.2">
      <c r="D26" s="86"/>
      <c r="F26" s="87"/>
      <c r="H26" s="96"/>
      <c r="J26" s="215"/>
    </row>
    <row r="27" spans="1:11" s="85" customFormat="1" x14ac:dyDescent="0.2">
      <c r="D27" s="86"/>
      <c r="F27" s="87"/>
      <c r="H27" s="96"/>
      <c r="J27" s="215"/>
    </row>
    <row r="28" spans="1:11" s="85" customFormat="1" x14ac:dyDescent="0.2">
      <c r="B28" s="85" t="str">
        <f>Т.с.!B71</f>
        <v>Составил:  ______________ /_______/</v>
      </c>
      <c r="D28" s="86"/>
      <c r="F28" s="87"/>
      <c r="H28" s="96"/>
      <c r="J28" s="215"/>
    </row>
    <row r="29" spans="1:11" s="85" customFormat="1" x14ac:dyDescent="0.2">
      <c r="D29" s="86"/>
      <c r="F29" s="87"/>
      <c r="H29" s="96"/>
      <c r="J29" s="215"/>
    </row>
    <row r="30" spans="1:11" s="85" customFormat="1" x14ac:dyDescent="0.2">
      <c r="D30" s="86"/>
      <c r="F30" s="87"/>
      <c r="H30" s="96"/>
      <c r="J30" s="215"/>
    </row>
    <row r="31" spans="1:11" s="85" customFormat="1" x14ac:dyDescent="0.2">
      <c r="B31" s="85" t="str">
        <f>Т.с.!B74</f>
        <v>Проверил:          _____________  /________/</v>
      </c>
      <c r="D31" s="86"/>
      <c r="F31" s="87"/>
      <c r="H31" s="96"/>
      <c r="J31" s="215"/>
    </row>
    <row r="32" spans="1:11" x14ac:dyDescent="0.2">
      <c r="B32" s="216"/>
      <c r="C32" s="216"/>
      <c r="G32" s="164"/>
      <c r="I32" s="212"/>
      <c r="J32" s="215"/>
    </row>
    <row r="33" spans="2:10" x14ac:dyDescent="0.2">
      <c r="B33" s="216"/>
      <c r="C33" s="216"/>
      <c r="G33" s="164"/>
      <c r="I33" s="212"/>
      <c r="J33" s="215"/>
    </row>
    <row r="34" spans="2:10" x14ac:dyDescent="0.2">
      <c r="J34" s="215"/>
    </row>
  </sheetData>
  <mergeCells count="14">
    <mergeCell ref="A11:H11"/>
    <mergeCell ref="F1:H1"/>
    <mergeCell ref="A4:H4"/>
    <mergeCell ref="A6:H6"/>
    <mergeCell ref="A8:H8"/>
    <mergeCell ref="A10:H10"/>
    <mergeCell ref="B20:D20"/>
    <mergeCell ref="B22:D22"/>
    <mergeCell ref="A12:H12"/>
    <mergeCell ref="A13:H13"/>
    <mergeCell ref="B15:C15"/>
    <mergeCell ref="B16:C16"/>
    <mergeCell ref="B17:C17"/>
    <mergeCell ref="B18:C18"/>
  </mergeCells>
  <printOptions horizontalCentered="1"/>
  <pageMargins left="0.70866141732283472" right="0.11811023622047245" top="0.55118110236220474" bottom="0.55118110236220474" header="0" footer="0"/>
  <pageSetup paperSize="9" scale="8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G26"/>
  <sheetViews>
    <sheetView view="pageBreakPreview" zoomScale="90" zoomScaleNormal="100" zoomScaleSheetLayoutView="90" workbookViewId="0">
      <selection activeCell="K25" sqref="K25"/>
    </sheetView>
  </sheetViews>
  <sheetFormatPr defaultRowHeight="12.75" x14ac:dyDescent="0.2"/>
  <cols>
    <col min="1" max="1" width="4.140625" style="478" customWidth="1"/>
    <col min="2" max="2" width="24.85546875" style="158" customWidth="1"/>
    <col min="3" max="3" width="12.5703125" style="158" customWidth="1"/>
    <col min="4" max="4" width="25.85546875" style="158" customWidth="1"/>
    <col min="5" max="5" width="9.42578125" style="158" customWidth="1"/>
    <col min="6" max="6" width="21.7109375" style="158" customWidth="1"/>
    <col min="7" max="7" width="12.5703125" style="158" customWidth="1"/>
    <col min="8" max="241" width="9.140625" style="158"/>
    <col min="242" max="242" width="4.140625" style="158" customWidth="1"/>
    <col min="243" max="243" width="29" style="158" customWidth="1"/>
    <col min="244" max="244" width="15.85546875" style="158" customWidth="1"/>
    <col min="245" max="245" width="25.85546875" style="158" customWidth="1"/>
    <col min="246" max="246" width="9.42578125" style="158" customWidth="1"/>
    <col min="247" max="247" width="18.28515625" style="158" customWidth="1"/>
    <col min="248" max="248" width="16.28515625" style="158" customWidth="1"/>
    <col min="249" max="249" width="10.7109375" style="158" customWidth="1"/>
    <col min="250" max="252" width="0" style="158" hidden="1" customWidth="1"/>
    <col min="253" max="253" width="16.7109375" style="158" customWidth="1"/>
    <col min="254" max="254" width="11.42578125" style="158" customWidth="1"/>
    <col min="255" max="497" width="9.140625" style="158"/>
    <col min="498" max="498" width="4.140625" style="158" customWidth="1"/>
    <col min="499" max="499" width="29" style="158" customWidth="1"/>
    <col min="500" max="500" width="15.85546875" style="158" customWidth="1"/>
    <col min="501" max="501" width="25.85546875" style="158" customWidth="1"/>
    <col min="502" max="502" width="9.42578125" style="158" customWidth="1"/>
    <col min="503" max="503" width="18.28515625" style="158" customWidth="1"/>
    <col min="504" max="504" width="16.28515625" style="158" customWidth="1"/>
    <col min="505" max="505" width="10.7109375" style="158" customWidth="1"/>
    <col min="506" max="508" width="0" style="158" hidden="1" customWidth="1"/>
    <col min="509" max="509" width="16.7109375" style="158" customWidth="1"/>
    <col min="510" max="510" width="11.42578125" style="158" customWidth="1"/>
    <col min="511" max="753" width="9.140625" style="158"/>
    <col min="754" max="754" width="4.140625" style="158" customWidth="1"/>
    <col min="755" max="755" width="29" style="158" customWidth="1"/>
    <col min="756" max="756" width="15.85546875" style="158" customWidth="1"/>
    <col min="757" max="757" width="25.85546875" style="158" customWidth="1"/>
    <col min="758" max="758" width="9.42578125" style="158" customWidth="1"/>
    <col min="759" max="759" width="18.28515625" style="158" customWidth="1"/>
    <col min="760" max="760" width="16.28515625" style="158" customWidth="1"/>
    <col min="761" max="761" width="10.7109375" style="158" customWidth="1"/>
    <col min="762" max="764" width="0" style="158" hidden="1" customWidth="1"/>
    <col min="765" max="765" width="16.7109375" style="158" customWidth="1"/>
    <col min="766" max="766" width="11.42578125" style="158" customWidth="1"/>
    <col min="767" max="1009" width="9.140625" style="158"/>
    <col min="1010" max="1010" width="4.140625" style="158" customWidth="1"/>
    <col min="1011" max="1011" width="29" style="158" customWidth="1"/>
    <col min="1012" max="1012" width="15.85546875" style="158" customWidth="1"/>
    <col min="1013" max="1013" width="25.85546875" style="158" customWidth="1"/>
    <col min="1014" max="1014" width="9.42578125" style="158" customWidth="1"/>
    <col min="1015" max="1015" width="18.28515625" style="158" customWidth="1"/>
    <col min="1016" max="1016" width="16.28515625" style="158" customWidth="1"/>
    <col min="1017" max="1017" width="10.7109375" style="158" customWidth="1"/>
    <col min="1018" max="1020" width="0" style="158" hidden="1" customWidth="1"/>
    <col min="1021" max="1021" width="16.7109375" style="158" customWidth="1"/>
    <col min="1022" max="1022" width="11.42578125" style="158" customWidth="1"/>
    <col min="1023" max="1265" width="9.140625" style="158"/>
    <col min="1266" max="1266" width="4.140625" style="158" customWidth="1"/>
    <col min="1267" max="1267" width="29" style="158" customWidth="1"/>
    <col min="1268" max="1268" width="15.85546875" style="158" customWidth="1"/>
    <col min="1269" max="1269" width="25.85546875" style="158" customWidth="1"/>
    <col min="1270" max="1270" width="9.42578125" style="158" customWidth="1"/>
    <col min="1271" max="1271" width="18.28515625" style="158" customWidth="1"/>
    <col min="1272" max="1272" width="16.28515625" style="158" customWidth="1"/>
    <col min="1273" max="1273" width="10.7109375" style="158" customWidth="1"/>
    <col min="1274" max="1276" width="0" style="158" hidden="1" customWidth="1"/>
    <col min="1277" max="1277" width="16.7109375" style="158" customWidth="1"/>
    <col min="1278" max="1278" width="11.42578125" style="158" customWidth="1"/>
    <col min="1279" max="1521" width="9.140625" style="158"/>
    <col min="1522" max="1522" width="4.140625" style="158" customWidth="1"/>
    <col min="1523" max="1523" width="29" style="158" customWidth="1"/>
    <col min="1524" max="1524" width="15.85546875" style="158" customWidth="1"/>
    <col min="1525" max="1525" width="25.85546875" style="158" customWidth="1"/>
    <col min="1526" max="1526" width="9.42578125" style="158" customWidth="1"/>
    <col min="1527" max="1527" width="18.28515625" style="158" customWidth="1"/>
    <col min="1528" max="1528" width="16.28515625" style="158" customWidth="1"/>
    <col min="1529" max="1529" width="10.7109375" style="158" customWidth="1"/>
    <col min="1530" max="1532" width="0" style="158" hidden="1" customWidth="1"/>
    <col min="1533" max="1533" width="16.7109375" style="158" customWidth="1"/>
    <col min="1534" max="1534" width="11.42578125" style="158" customWidth="1"/>
    <col min="1535" max="1777" width="9.140625" style="158"/>
    <col min="1778" max="1778" width="4.140625" style="158" customWidth="1"/>
    <col min="1779" max="1779" width="29" style="158" customWidth="1"/>
    <col min="1780" max="1780" width="15.85546875" style="158" customWidth="1"/>
    <col min="1781" max="1781" width="25.85546875" style="158" customWidth="1"/>
    <col min="1782" max="1782" width="9.42578125" style="158" customWidth="1"/>
    <col min="1783" max="1783" width="18.28515625" style="158" customWidth="1"/>
    <col min="1784" max="1784" width="16.28515625" style="158" customWidth="1"/>
    <col min="1785" max="1785" width="10.7109375" style="158" customWidth="1"/>
    <col min="1786" max="1788" width="0" style="158" hidden="1" customWidth="1"/>
    <col min="1789" max="1789" width="16.7109375" style="158" customWidth="1"/>
    <col min="1790" max="1790" width="11.42578125" style="158" customWidth="1"/>
    <col min="1791" max="2033" width="9.140625" style="158"/>
    <col min="2034" max="2034" width="4.140625" style="158" customWidth="1"/>
    <col min="2035" max="2035" width="29" style="158" customWidth="1"/>
    <col min="2036" max="2036" width="15.85546875" style="158" customWidth="1"/>
    <col min="2037" max="2037" width="25.85546875" style="158" customWidth="1"/>
    <col min="2038" max="2038" width="9.42578125" style="158" customWidth="1"/>
    <col min="2039" max="2039" width="18.28515625" style="158" customWidth="1"/>
    <col min="2040" max="2040" width="16.28515625" style="158" customWidth="1"/>
    <col min="2041" max="2041" width="10.7109375" style="158" customWidth="1"/>
    <col min="2042" max="2044" width="0" style="158" hidden="1" customWidth="1"/>
    <col min="2045" max="2045" width="16.7109375" style="158" customWidth="1"/>
    <col min="2046" max="2046" width="11.42578125" style="158" customWidth="1"/>
    <col min="2047" max="2289" width="9.140625" style="158"/>
    <col min="2290" max="2290" width="4.140625" style="158" customWidth="1"/>
    <col min="2291" max="2291" width="29" style="158" customWidth="1"/>
    <col min="2292" max="2292" width="15.85546875" style="158" customWidth="1"/>
    <col min="2293" max="2293" width="25.85546875" style="158" customWidth="1"/>
    <col min="2294" max="2294" width="9.42578125" style="158" customWidth="1"/>
    <col min="2295" max="2295" width="18.28515625" style="158" customWidth="1"/>
    <col min="2296" max="2296" width="16.28515625" style="158" customWidth="1"/>
    <col min="2297" max="2297" width="10.7109375" style="158" customWidth="1"/>
    <col min="2298" max="2300" width="0" style="158" hidden="1" customWidth="1"/>
    <col min="2301" max="2301" width="16.7109375" style="158" customWidth="1"/>
    <col min="2302" max="2302" width="11.42578125" style="158" customWidth="1"/>
    <col min="2303" max="2545" width="9.140625" style="158"/>
    <col min="2546" max="2546" width="4.140625" style="158" customWidth="1"/>
    <col min="2547" max="2547" width="29" style="158" customWidth="1"/>
    <col min="2548" max="2548" width="15.85546875" style="158" customWidth="1"/>
    <col min="2549" max="2549" width="25.85546875" style="158" customWidth="1"/>
    <col min="2550" max="2550" width="9.42578125" style="158" customWidth="1"/>
    <col min="2551" max="2551" width="18.28515625" style="158" customWidth="1"/>
    <col min="2552" max="2552" width="16.28515625" style="158" customWidth="1"/>
    <col min="2553" max="2553" width="10.7109375" style="158" customWidth="1"/>
    <col min="2554" max="2556" width="0" style="158" hidden="1" customWidth="1"/>
    <col min="2557" max="2557" width="16.7109375" style="158" customWidth="1"/>
    <col min="2558" max="2558" width="11.42578125" style="158" customWidth="1"/>
    <col min="2559" max="2801" width="9.140625" style="158"/>
    <col min="2802" max="2802" width="4.140625" style="158" customWidth="1"/>
    <col min="2803" max="2803" width="29" style="158" customWidth="1"/>
    <col min="2804" max="2804" width="15.85546875" style="158" customWidth="1"/>
    <col min="2805" max="2805" width="25.85546875" style="158" customWidth="1"/>
    <col min="2806" max="2806" width="9.42578125" style="158" customWidth="1"/>
    <col min="2807" max="2807" width="18.28515625" style="158" customWidth="1"/>
    <col min="2808" max="2808" width="16.28515625" style="158" customWidth="1"/>
    <col min="2809" max="2809" width="10.7109375" style="158" customWidth="1"/>
    <col min="2810" max="2812" width="0" style="158" hidden="1" customWidth="1"/>
    <col min="2813" max="2813" width="16.7109375" style="158" customWidth="1"/>
    <col min="2814" max="2814" width="11.42578125" style="158" customWidth="1"/>
    <col min="2815" max="3057" width="9.140625" style="158"/>
    <col min="3058" max="3058" width="4.140625" style="158" customWidth="1"/>
    <col min="3059" max="3059" width="29" style="158" customWidth="1"/>
    <col min="3060" max="3060" width="15.85546875" style="158" customWidth="1"/>
    <col min="3061" max="3061" width="25.85546875" style="158" customWidth="1"/>
    <col min="3062" max="3062" width="9.42578125" style="158" customWidth="1"/>
    <col min="3063" max="3063" width="18.28515625" style="158" customWidth="1"/>
    <col min="3064" max="3064" width="16.28515625" style="158" customWidth="1"/>
    <col min="3065" max="3065" width="10.7109375" style="158" customWidth="1"/>
    <col min="3066" max="3068" width="0" style="158" hidden="1" customWidth="1"/>
    <col min="3069" max="3069" width="16.7109375" style="158" customWidth="1"/>
    <col min="3070" max="3070" width="11.42578125" style="158" customWidth="1"/>
    <col min="3071" max="3313" width="9.140625" style="158"/>
    <col min="3314" max="3314" width="4.140625" style="158" customWidth="1"/>
    <col min="3315" max="3315" width="29" style="158" customWidth="1"/>
    <col min="3316" max="3316" width="15.85546875" style="158" customWidth="1"/>
    <col min="3317" max="3317" width="25.85546875" style="158" customWidth="1"/>
    <col min="3318" max="3318" width="9.42578125" style="158" customWidth="1"/>
    <col min="3319" max="3319" width="18.28515625" style="158" customWidth="1"/>
    <col min="3320" max="3320" width="16.28515625" style="158" customWidth="1"/>
    <col min="3321" max="3321" width="10.7109375" style="158" customWidth="1"/>
    <col min="3322" max="3324" width="0" style="158" hidden="1" customWidth="1"/>
    <col min="3325" max="3325" width="16.7109375" style="158" customWidth="1"/>
    <col min="3326" max="3326" width="11.42578125" style="158" customWidth="1"/>
    <col min="3327" max="3569" width="9.140625" style="158"/>
    <col min="3570" max="3570" width="4.140625" style="158" customWidth="1"/>
    <col min="3571" max="3571" width="29" style="158" customWidth="1"/>
    <col min="3572" max="3572" width="15.85546875" style="158" customWidth="1"/>
    <col min="3573" max="3573" width="25.85546875" style="158" customWidth="1"/>
    <col min="3574" max="3574" width="9.42578125" style="158" customWidth="1"/>
    <col min="3575" max="3575" width="18.28515625" style="158" customWidth="1"/>
    <col min="3576" max="3576" width="16.28515625" style="158" customWidth="1"/>
    <col min="3577" max="3577" width="10.7109375" style="158" customWidth="1"/>
    <col min="3578" max="3580" width="0" style="158" hidden="1" customWidth="1"/>
    <col min="3581" max="3581" width="16.7109375" style="158" customWidth="1"/>
    <col min="3582" max="3582" width="11.42578125" style="158" customWidth="1"/>
    <col min="3583" max="3825" width="9.140625" style="158"/>
    <col min="3826" max="3826" width="4.140625" style="158" customWidth="1"/>
    <col min="3827" max="3827" width="29" style="158" customWidth="1"/>
    <col min="3828" max="3828" width="15.85546875" style="158" customWidth="1"/>
    <col min="3829" max="3829" width="25.85546875" style="158" customWidth="1"/>
    <col min="3830" max="3830" width="9.42578125" style="158" customWidth="1"/>
    <col min="3831" max="3831" width="18.28515625" style="158" customWidth="1"/>
    <col min="3832" max="3832" width="16.28515625" style="158" customWidth="1"/>
    <col min="3833" max="3833" width="10.7109375" style="158" customWidth="1"/>
    <col min="3834" max="3836" width="0" style="158" hidden="1" customWidth="1"/>
    <col min="3837" max="3837" width="16.7109375" style="158" customWidth="1"/>
    <col min="3838" max="3838" width="11.42578125" style="158" customWidth="1"/>
    <col min="3839" max="4081" width="9.140625" style="158"/>
    <col min="4082" max="4082" width="4.140625" style="158" customWidth="1"/>
    <col min="4083" max="4083" width="29" style="158" customWidth="1"/>
    <col min="4084" max="4084" width="15.85546875" style="158" customWidth="1"/>
    <col min="4085" max="4085" width="25.85546875" style="158" customWidth="1"/>
    <col min="4086" max="4086" width="9.42578125" style="158" customWidth="1"/>
    <col min="4087" max="4087" width="18.28515625" style="158" customWidth="1"/>
    <col min="4088" max="4088" width="16.28515625" style="158" customWidth="1"/>
    <col min="4089" max="4089" width="10.7109375" style="158" customWidth="1"/>
    <col min="4090" max="4092" width="0" style="158" hidden="1" customWidth="1"/>
    <col min="4093" max="4093" width="16.7109375" style="158" customWidth="1"/>
    <col min="4094" max="4094" width="11.42578125" style="158" customWidth="1"/>
    <col min="4095" max="4337" width="9.140625" style="158"/>
    <col min="4338" max="4338" width="4.140625" style="158" customWidth="1"/>
    <col min="4339" max="4339" width="29" style="158" customWidth="1"/>
    <col min="4340" max="4340" width="15.85546875" style="158" customWidth="1"/>
    <col min="4341" max="4341" width="25.85546875" style="158" customWidth="1"/>
    <col min="4342" max="4342" width="9.42578125" style="158" customWidth="1"/>
    <col min="4343" max="4343" width="18.28515625" style="158" customWidth="1"/>
    <col min="4344" max="4344" width="16.28515625" style="158" customWidth="1"/>
    <col min="4345" max="4345" width="10.7109375" style="158" customWidth="1"/>
    <col min="4346" max="4348" width="0" style="158" hidden="1" customWidth="1"/>
    <col min="4349" max="4349" width="16.7109375" style="158" customWidth="1"/>
    <col min="4350" max="4350" width="11.42578125" style="158" customWidth="1"/>
    <col min="4351" max="4593" width="9.140625" style="158"/>
    <col min="4594" max="4594" width="4.140625" style="158" customWidth="1"/>
    <col min="4595" max="4595" width="29" style="158" customWidth="1"/>
    <col min="4596" max="4596" width="15.85546875" style="158" customWidth="1"/>
    <col min="4597" max="4597" width="25.85546875" style="158" customWidth="1"/>
    <col min="4598" max="4598" width="9.42578125" style="158" customWidth="1"/>
    <col min="4599" max="4599" width="18.28515625" style="158" customWidth="1"/>
    <col min="4600" max="4600" width="16.28515625" style="158" customWidth="1"/>
    <col min="4601" max="4601" width="10.7109375" style="158" customWidth="1"/>
    <col min="4602" max="4604" width="0" style="158" hidden="1" customWidth="1"/>
    <col min="4605" max="4605" width="16.7109375" style="158" customWidth="1"/>
    <col min="4606" max="4606" width="11.42578125" style="158" customWidth="1"/>
    <col min="4607" max="4849" width="9.140625" style="158"/>
    <col min="4850" max="4850" width="4.140625" style="158" customWidth="1"/>
    <col min="4851" max="4851" width="29" style="158" customWidth="1"/>
    <col min="4852" max="4852" width="15.85546875" style="158" customWidth="1"/>
    <col min="4853" max="4853" width="25.85546875" style="158" customWidth="1"/>
    <col min="4854" max="4854" width="9.42578125" style="158" customWidth="1"/>
    <col min="4855" max="4855" width="18.28515625" style="158" customWidth="1"/>
    <col min="4856" max="4856" width="16.28515625" style="158" customWidth="1"/>
    <col min="4857" max="4857" width="10.7109375" style="158" customWidth="1"/>
    <col min="4858" max="4860" width="0" style="158" hidden="1" customWidth="1"/>
    <col min="4861" max="4861" width="16.7109375" style="158" customWidth="1"/>
    <col min="4862" max="4862" width="11.42578125" style="158" customWidth="1"/>
    <col min="4863" max="5105" width="9.140625" style="158"/>
    <col min="5106" max="5106" width="4.140625" style="158" customWidth="1"/>
    <col min="5107" max="5107" width="29" style="158" customWidth="1"/>
    <col min="5108" max="5108" width="15.85546875" style="158" customWidth="1"/>
    <col min="5109" max="5109" width="25.85546875" style="158" customWidth="1"/>
    <col min="5110" max="5110" width="9.42578125" style="158" customWidth="1"/>
    <col min="5111" max="5111" width="18.28515625" style="158" customWidth="1"/>
    <col min="5112" max="5112" width="16.28515625" style="158" customWidth="1"/>
    <col min="5113" max="5113" width="10.7109375" style="158" customWidth="1"/>
    <col min="5114" max="5116" width="0" style="158" hidden="1" customWidth="1"/>
    <col min="5117" max="5117" width="16.7109375" style="158" customWidth="1"/>
    <col min="5118" max="5118" width="11.42578125" style="158" customWidth="1"/>
    <col min="5119" max="5361" width="9.140625" style="158"/>
    <col min="5362" max="5362" width="4.140625" style="158" customWidth="1"/>
    <col min="5363" max="5363" width="29" style="158" customWidth="1"/>
    <col min="5364" max="5364" width="15.85546875" style="158" customWidth="1"/>
    <col min="5365" max="5365" width="25.85546875" style="158" customWidth="1"/>
    <col min="5366" max="5366" width="9.42578125" style="158" customWidth="1"/>
    <col min="5367" max="5367" width="18.28515625" style="158" customWidth="1"/>
    <col min="5368" max="5368" width="16.28515625" style="158" customWidth="1"/>
    <col min="5369" max="5369" width="10.7109375" style="158" customWidth="1"/>
    <col min="5370" max="5372" width="0" style="158" hidden="1" customWidth="1"/>
    <col min="5373" max="5373" width="16.7109375" style="158" customWidth="1"/>
    <col min="5374" max="5374" width="11.42578125" style="158" customWidth="1"/>
    <col min="5375" max="5617" width="9.140625" style="158"/>
    <col min="5618" max="5618" width="4.140625" style="158" customWidth="1"/>
    <col min="5619" max="5619" width="29" style="158" customWidth="1"/>
    <col min="5620" max="5620" width="15.85546875" style="158" customWidth="1"/>
    <col min="5621" max="5621" width="25.85546875" style="158" customWidth="1"/>
    <col min="5622" max="5622" width="9.42578125" style="158" customWidth="1"/>
    <col min="5623" max="5623" width="18.28515625" style="158" customWidth="1"/>
    <col min="5624" max="5624" width="16.28515625" style="158" customWidth="1"/>
    <col min="5625" max="5625" width="10.7109375" style="158" customWidth="1"/>
    <col min="5626" max="5628" width="0" style="158" hidden="1" customWidth="1"/>
    <col min="5629" max="5629" width="16.7109375" style="158" customWidth="1"/>
    <col min="5630" max="5630" width="11.42578125" style="158" customWidth="1"/>
    <col min="5631" max="5873" width="9.140625" style="158"/>
    <col min="5874" max="5874" width="4.140625" style="158" customWidth="1"/>
    <col min="5875" max="5875" width="29" style="158" customWidth="1"/>
    <col min="5876" max="5876" width="15.85546875" style="158" customWidth="1"/>
    <col min="5877" max="5877" width="25.85546875" style="158" customWidth="1"/>
    <col min="5878" max="5878" width="9.42578125" style="158" customWidth="1"/>
    <col min="5879" max="5879" width="18.28515625" style="158" customWidth="1"/>
    <col min="5880" max="5880" width="16.28515625" style="158" customWidth="1"/>
    <col min="5881" max="5881" width="10.7109375" style="158" customWidth="1"/>
    <col min="5882" max="5884" width="0" style="158" hidden="1" customWidth="1"/>
    <col min="5885" max="5885" width="16.7109375" style="158" customWidth="1"/>
    <col min="5886" max="5886" width="11.42578125" style="158" customWidth="1"/>
    <col min="5887" max="6129" width="9.140625" style="158"/>
    <col min="6130" max="6130" width="4.140625" style="158" customWidth="1"/>
    <col min="6131" max="6131" width="29" style="158" customWidth="1"/>
    <col min="6132" max="6132" width="15.85546875" style="158" customWidth="1"/>
    <col min="6133" max="6133" width="25.85546875" style="158" customWidth="1"/>
    <col min="6134" max="6134" width="9.42578125" style="158" customWidth="1"/>
    <col min="6135" max="6135" width="18.28515625" style="158" customWidth="1"/>
    <col min="6136" max="6136" width="16.28515625" style="158" customWidth="1"/>
    <col min="6137" max="6137" width="10.7109375" style="158" customWidth="1"/>
    <col min="6138" max="6140" width="0" style="158" hidden="1" customWidth="1"/>
    <col min="6141" max="6141" width="16.7109375" style="158" customWidth="1"/>
    <col min="6142" max="6142" width="11.42578125" style="158" customWidth="1"/>
    <col min="6143" max="6385" width="9.140625" style="158"/>
    <col min="6386" max="6386" width="4.140625" style="158" customWidth="1"/>
    <col min="6387" max="6387" width="29" style="158" customWidth="1"/>
    <col min="6388" max="6388" width="15.85546875" style="158" customWidth="1"/>
    <col min="6389" max="6389" width="25.85546875" style="158" customWidth="1"/>
    <col min="6390" max="6390" width="9.42578125" style="158" customWidth="1"/>
    <col min="6391" max="6391" width="18.28515625" style="158" customWidth="1"/>
    <col min="6392" max="6392" width="16.28515625" style="158" customWidth="1"/>
    <col min="6393" max="6393" width="10.7109375" style="158" customWidth="1"/>
    <col min="6394" max="6396" width="0" style="158" hidden="1" customWidth="1"/>
    <col min="6397" max="6397" width="16.7109375" style="158" customWidth="1"/>
    <col min="6398" max="6398" width="11.42578125" style="158" customWidth="1"/>
    <col min="6399" max="6641" width="9.140625" style="158"/>
    <col min="6642" max="6642" width="4.140625" style="158" customWidth="1"/>
    <col min="6643" max="6643" width="29" style="158" customWidth="1"/>
    <col min="6644" max="6644" width="15.85546875" style="158" customWidth="1"/>
    <col min="6645" max="6645" width="25.85546875" style="158" customWidth="1"/>
    <col min="6646" max="6646" width="9.42578125" style="158" customWidth="1"/>
    <col min="6647" max="6647" width="18.28515625" style="158" customWidth="1"/>
    <col min="6648" max="6648" width="16.28515625" style="158" customWidth="1"/>
    <col min="6649" max="6649" width="10.7109375" style="158" customWidth="1"/>
    <col min="6650" max="6652" width="0" style="158" hidden="1" customWidth="1"/>
    <col min="6653" max="6653" width="16.7109375" style="158" customWidth="1"/>
    <col min="6654" max="6654" width="11.42578125" style="158" customWidth="1"/>
    <col min="6655" max="6897" width="9.140625" style="158"/>
    <col min="6898" max="6898" width="4.140625" style="158" customWidth="1"/>
    <col min="6899" max="6899" width="29" style="158" customWidth="1"/>
    <col min="6900" max="6900" width="15.85546875" style="158" customWidth="1"/>
    <col min="6901" max="6901" width="25.85546875" style="158" customWidth="1"/>
    <col min="6902" max="6902" width="9.42578125" style="158" customWidth="1"/>
    <col min="6903" max="6903" width="18.28515625" style="158" customWidth="1"/>
    <col min="6904" max="6904" width="16.28515625" style="158" customWidth="1"/>
    <col min="6905" max="6905" width="10.7109375" style="158" customWidth="1"/>
    <col min="6906" max="6908" width="0" style="158" hidden="1" customWidth="1"/>
    <col min="6909" max="6909" width="16.7109375" style="158" customWidth="1"/>
    <col min="6910" max="6910" width="11.42578125" style="158" customWidth="1"/>
    <col min="6911" max="7153" width="9.140625" style="158"/>
    <col min="7154" max="7154" width="4.140625" style="158" customWidth="1"/>
    <col min="7155" max="7155" width="29" style="158" customWidth="1"/>
    <col min="7156" max="7156" width="15.85546875" style="158" customWidth="1"/>
    <col min="7157" max="7157" width="25.85546875" style="158" customWidth="1"/>
    <col min="7158" max="7158" width="9.42578125" style="158" customWidth="1"/>
    <col min="7159" max="7159" width="18.28515625" style="158" customWidth="1"/>
    <col min="7160" max="7160" width="16.28515625" style="158" customWidth="1"/>
    <col min="7161" max="7161" width="10.7109375" style="158" customWidth="1"/>
    <col min="7162" max="7164" width="0" style="158" hidden="1" customWidth="1"/>
    <col min="7165" max="7165" width="16.7109375" style="158" customWidth="1"/>
    <col min="7166" max="7166" width="11.42578125" style="158" customWidth="1"/>
    <col min="7167" max="7409" width="9.140625" style="158"/>
    <col min="7410" max="7410" width="4.140625" style="158" customWidth="1"/>
    <col min="7411" max="7411" width="29" style="158" customWidth="1"/>
    <col min="7412" max="7412" width="15.85546875" style="158" customWidth="1"/>
    <col min="7413" max="7413" width="25.85546875" style="158" customWidth="1"/>
    <col min="7414" max="7414" width="9.42578125" style="158" customWidth="1"/>
    <col min="7415" max="7415" width="18.28515625" style="158" customWidth="1"/>
    <col min="7416" max="7416" width="16.28515625" style="158" customWidth="1"/>
    <col min="7417" max="7417" width="10.7109375" style="158" customWidth="1"/>
    <col min="7418" max="7420" width="0" style="158" hidden="1" customWidth="1"/>
    <col min="7421" max="7421" width="16.7109375" style="158" customWidth="1"/>
    <col min="7422" max="7422" width="11.42578125" style="158" customWidth="1"/>
    <col min="7423" max="7665" width="9.140625" style="158"/>
    <col min="7666" max="7666" width="4.140625" style="158" customWidth="1"/>
    <col min="7667" max="7667" width="29" style="158" customWidth="1"/>
    <col min="7668" max="7668" width="15.85546875" style="158" customWidth="1"/>
    <col min="7669" max="7669" width="25.85546875" style="158" customWidth="1"/>
    <col min="7670" max="7670" width="9.42578125" style="158" customWidth="1"/>
    <col min="7671" max="7671" width="18.28515625" style="158" customWidth="1"/>
    <col min="7672" max="7672" width="16.28515625" style="158" customWidth="1"/>
    <col min="7673" max="7673" width="10.7109375" style="158" customWidth="1"/>
    <col min="7674" max="7676" width="0" style="158" hidden="1" customWidth="1"/>
    <col min="7677" max="7677" width="16.7109375" style="158" customWidth="1"/>
    <col min="7678" max="7678" width="11.42578125" style="158" customWidth="1"/>
    <col min="7679" max="7921" width="9.140625" style="158"/>
    <col min="7922" max="7922" width="4.140625" style="158" customWidth="1"/>
    <col min="7923" max="7923" width="29" style="158" customWidth="1"/>
    <col min="7924" max="7924" width="15.85546875" style="158" customWidth="1"/>
    <col min="7925" max="7925" width="25.85546875" style="158" customWidth="1"/>
    <col min="7926" max="7926" width="9.42578125" style="158" customWidth="1"/>
    <col min="7927" max="7927" width="18.28515625" style="158" customWidth="1"/>
    <col min="7928" max="7928" width="16.28515625" style="158" customWidth="1"/>
    <col min="7929" max="7929" width="10.7109375" style="158" customWidth="1"/>
    <col min="7930" max="7932" width="0" style="158" hidden="1" customWidth="1"/>
    <col min="7933" max="7933" width="16.7109375" style="158" customWidth="1"/>
    <col min="7934" max="7934" width="11.42578125" style="158" customWidth="1"/>
    <col min="7935" max="8177" width="9.140625" style="158"/>
    <col min="8178" max="8178" width="4.140625" style="158" customWidth="1"/>
    <col min="8179" max="8179" width="29" style="158" customWidth="1"/>
    <col min="8180" max="8180" width="15.85546875" style="158" customWidth="1"/>
    <col min="8181" max="8181" width="25.85546875" style="158" customWidth="1"/>
    <col min="8182" max="8182" width="9.42578125" style="158" customWidth="1"/>
    <col min="8183" max="8183" width="18.28515625" style="158" customWidth="1"/>
    <col min="8184" max="8184" width="16.28515625" style="158" customWidth="1"/>
    <col min="8185" max="8185" width="10.7109375" style="158" customWidth="1"/>
    <col min="8186" max="8188" width="0" style="158" hidden="1" customWidth="1"/>
    <col min="8189" max="8189" width="16.7109375" style="158" customWidth="1"/>
    <col min="8190" max="8190" width="11.42578125" style="158" customWidth="1"/>
    <col min="8191" max="8433" width="9.140625" style="158"/>
    <col min="8434" max="8434" width="4.140625" style="158" customWidth="1"/>
    <col min="8435" max="8435" width="29" style="158" customWidth="1"/>
    <col min="8436" max="8436" width="15.85546875" style="158" customWidth="1"/>
    <col min="8437" max="8437" width="25.85546875" style="158" customWidth="1"/>
    <col min="8438" max="8438" width="9.42578125" style="158" customWidth="1"/>
    <col min="8439" max="8439" width="18.28515625" style="158" customWidth="1"/>
    <col min="8440" max="8440" width="16.28515625" style="158" customWidth="1"/>
    <col min="8441" max="8441" width="10.7109375" style="158" customWidth="1"/>
    <col min="8442" max="8444" width="0" style="158" hidden="1" customWidth="1"/>
    <col min="8445" max="8445" width="16.7109375" style="158" customWidth="1"/>
    <col min="8446" max="8446" width="11.42578125" style="158" customWidth="1"/>
    <col min="8447" max="8689" width="9.140625" style="158"/>
    <col min="8690" max="8690" width="4.140625" style="158" customWidth="1"/>
    <col min="8691" max="8691" width="29" style="158" customWidth="1"/>
    <col min="8692" max="8692" width="15.85546875" style="158" customWidth="1"/>
    <col min="8693" max="8693" width="25.85546875" style="158" customWidth="1"/>
    <col min="8694" max="8694" width="9.42578125" style="158" customWidth="1"/>
    <col min="8695" max="8695" width="18.28515625" style="158" customWidth="1"/>
    <col min="8696" max="8696" width="16.28515625" style="158" customWidth="1"/>
    <col min="8697" max="8697" width="10.7109375" style="158" customWidth="1"/>
    <col min="8698" max="8700" width="0" style="158" hidden="1" customWidth="1"/>
    <col min="8701" max="8701" width="16.7109375" style="158" customWidth="1"/>
    <col min="8702" max="8702" width="11.42578125" style="158" customWidth="1"/>
    <col min="8703" max="8945" width="9.140625" style="158"/>
    <col min="8946" max="8946" width="4.140625" style="158" customWidth="1"/>
    <col min="8947" max="8947" width="29" style="158" customWidth="1"/>
    <col min="8948" max="8948" width="15.85546875" style="158" customWidth="1"/>
    <col min="8949" max="8949" width="25.85546875" style="158" customWidth="1"/>
    <col min="8950" max="8950" width="9.42578125" style="158" customWidth="1"/>
    <col min="8951" max="8951" width="18.28515625" style="158" customWidth="1"/>
    <col min="8952" max="8952" width="16.28515625" style="158" customWidth="1"/>
    <col min="8953" max="8953" width="10.7109375" style="158" customWidth="1"/>
    <col min="8954" max="8956" width="0" style="158" hidden="1" customWidth="1"/>
    <col min="8957" max="8957" width="16.7109375" style="158" customWidth="1"/>
    <col min="8958" max="8958" width="11.42578125" style="158" customWidth="1"/>
    <col min="8959" max="9201" width="9.140625" style="158"/>
    <col min="9202" max="9202" width="4.140625" style="158" customWidth="1"/>
    <col min="9203" max="9203" width="29" style="158" customWidth="1"/>
    <col min="9204" max="9204" width="15.85546875" style="158" customWidth="1"/>
    <col min="9205" max="9205" width="25.85546875" style="158" customWidth="1"/>
    <col min="9206" max="9206" width="9.42578125" style="158" customWidth="1"/>
    <col min="9207" max="9207" width="18.28515625" style="158" customWidth="1"/>
    <col min="9208" max="9208" width="16.28515625" style="158" customWidth="1"/>
    <col min="9209" max="9209" width="10.7109375" style="158" customWidth="1"/>
    <col min="9210" max="9212" width="0" style="158" hidden="1" customWidth="1"/>
    <col min="9213" max="9213" width="16.7109375" style="158" customWidth="1"/>
    <col min="9214" max="9214" width="11.42578125" style="158" customWidth="1"/>
    <col min="9215" max="9457" width="9.140625" style="158"/>
    <col min="9458" max="9458" width="4.140625" style="158" customWidth="1"/>
    <col min="9459" max="9459" width="29" style="158" customWidth="1"/>
    <col min="9460" max="9460" width="15.85546875" style="158" customWidth="1"/>
    <col min="9461" max="9461" width="25.85546875" style="158" customWidth="1"/>
    <col min="9462" max="9462" width="9.42578125" style="158" customWidth="1"/>
    <col min="9463" max="9463" width="18.28515625" style="158" customWidth="1"/>
    <col min="9464" max="9464" width="16.28515625" style="158" customWidth="1"/>
    <col min="9465" max="9465" width="10.7109375" style="158" customWidth="1"/>
    <col min="9466" max="9468" width="0" style="158" hidden="1" customWidth="1"/>
    <col min="9469" max="9469" width="16.7109375" style="158" customWidth="1"/>
    <col min="9470" max="9470" width="11.42578125" style="158" customWidth="1"/>
    <col min="9471" max="9713" width="9.140625" style="158"/>
    <col min="9714" max="9714" width="4.140625" style="158" customWidth="1"/>
    <col min="9715" max="9715" width="29" style="158" customWidth="1"/>
    <col min="9716" max="9716" width="15.85546875" style="158" customWidth="1"/>
    <col min="9717" max="9717" width="25.85546875" style="158" customWidth="1"/>
    <col min="9718" max="9718" width="9.42578125" style="158" customWidth="1"/>
    <col min="9719" max="9719" width="18.28515625" style="158" customWidth="1"/>
    <col min="9720" max="9720" width="16.28515625" style="158" customWidth="1"/>
    <col min="9721" max="9721" width="10.7109375" style="158" customWidth="1"/>
    <col min="9722" max="9724" width="0" style="158" hidden="1" customWidth="1"/>
    <col min="9725" max="9725" width="16.7109375" style="158" customWidth="1"/>
    <col min="9726" max="9726" width="11.42578125" style="158" customWidth="1"/>
    <col min="9727" max="9969" width="9.140625" style="158"/>
    <col min="9970" max="9970" width="4.140625" style="158" customWidth="1"/>
    <col min="9971" max="9971" width="29" style="158" customWidth="1"/>
    <col min="9972" max="9972" width="15.85546875" style="158" customWidth="1"/>
    <col min="9973" max="9973" width="25.85546875" style="158" customWidth="1"/>
    <col min="9974" max="9974" width="9.42578125" style="158" customWidth="1"/>
    <col min="9975" max="9975" width="18.28515625" style="158" customWidth="1"/>
    <col min="9976" max="9976" width="16.28515625" style="158" customWidth="1"/>
    <col min="9977" max="9977" width="10.7109375" style="158" customWidth="1"/>
    <col min="9978" max="9980" width="0" style="158" hidden="1" customWidth="1"/>
    <col min="9981" max="9981" width="16.7109375" style="158" customWidth="1"/>
    <col min="9982" max="9982" width="11.42578125" style="158" customWidth="1"/>
    <col min="9983" max="10225" width="9.140625" style="158"/>
    <col min="10226" max="10226" width="4.140625" style="158" customWidth="1"/>
    <col min="10227" max="10227" width="29" style="158" customWidth="1"/>
    <col min="10228" max="10228" width="15.85546875" style="158" customWidth="1"/>
    <col min="10229" max="10229" width="25.85546875" style="158" customWidth="1"/>
    <col min="10230" max="10230" width="9.42578125" style="158" customWidth="1"/>
    <col min="10231" max="10231" width="18.28515625" style="158" customWidth="1"/>
    <col min="10232" max="10232" width="16.28515625" style="158" customWidth="1"/>
    <col min="10233" max="10233" width="10.7109375" style="158" customWidth="1"/>
    <col min="10234" max="10236" width="0" style="158" hidden="1" customWidth="1"/>
    <col min="10237" max="10237" width="16.7109375" style="158" customWidth="1"/>
    <col min="10238" max="10238" width="11.42578125" style="158" customWidth="1"/>
    <col min="10239" max="10481" width="9.140625" style="158"/>
    <col min="10482" max="10482" width="4.140625" style="158" customWidth="1"/>
    <col min="10483" max="10483" width="29" style="158" customWidth="1"/>
    <col min="10484" max="10484" width="15.85546875" style="158" customWidth="1"/>
    <col min="10485" max="10485" width="25.85546875" style="158" customWidth="1"/>
    <col min="10486" max="10486" width="9.42578125" style="158" customWidth="1"/>
    <col min="10487" max="10487" width="18.28515625" style="158" customWidth="1"/>
    <col min="10488" max="10488" width="16.28515625" style="158" customWidth="1"/>
    <col min="10489" max="10489" width="10.7109375" style="158" customWidth="1"/>
    <col min="10490" max="10492" width="0" style="158" hidden="1" customWidth="1"/>
    <col min="10493" max="10493" width="16.7109375" style="158" customWidth="1"/>
    <col min="10494" max="10494" width="11.42578125" style="158" customWidth="1"/>
    <col min="10495" max="10737" width="9.140625" style="158"/>
    <col min="10738" max="10738" width="4.140625" style="158" customWidth="1"/>
    <col min="10739" max="10739" width="29" style="158" customWidth="1"/>
    <col min="10740" max="10740" width="15.85546875" style="158" customWidth="1"/>
    <col min="10741" max="10741" width="25.85546875" style="158" customWidth="1"/>
    <col min="10742" max="10742" width="9.42578125" style="158" customWidth="1"/>
    <col min="10743" max="10743" width="18.28515625" style="158" customWidth="1"/>
    <col min="10744" max="10744" width="16.28515625" style="158" customWidth="1"/>
    <col min="10745" max="10745" width="10.7109375" style="158" customWidth="1"/>
    <col min="10746" max="10748" width="0" style="158" hidden="1" customWidth="1"/>
    <col min="10749" max="10749" width="16.7109375" style="158" customWidth="1"/>
    <col min="10750" max="10750" width="11.42578125" style="158" customWidth="1"/>
    <col min="10751" max="10993" width="9.140625" style="158"/>
    <col min="10994" max="10994" width="4.140625" style="158" customWidth="1"/>
    <col min="10995" max="10995" width="29" style="158" customWidth="1"/>
    <col min="10996" max="10996" width="15.85546875" style="158" customWidth="1"/>
    <col min="10997" max="10997" width="25.85546875" style="158" customWidth="1"/>
    <col min="10998" max="10998" width="9.42578125" style="158" customWidth="1"/>
    <col min="10999" max="10999" width="18.28515625" style="158" customWidth="1"/>
    <col min="11000" max="11000" width="16.28515625" style="158" customWidth="1"/>
    <col min="11001" max="11001" width="10.7109375" style="158" customWidth="1"/>
    <col min="11002" max="11004" width="0" style="158" hidden="1" customWidth="1"/>
    <col min="11005" max="11005" width="16.7109375" style="158" customWidth="1"/>
    <col min="11006" max="11006" width="11.42578125" style="158" customWidth="1"/>
    <col min="11007" max="11249" width="9.140625" style="158"/>
    <col min="11250" max="11250" width="4.140625" style="158" customWidth="1"/>
    <col min="11251" max="11251" width="29" style="158" customWidth="1"/>
    <col min="11252" max="11252" width="15.85546875" style="158" customWidth="1"/>
    <col min="11253" max="11253" width="25.85546875" style="158" customWidth="1"/>
    <col min="11254" max="11254" width="9.42578125" style="158" customWidth="1"/>
    <col min="11255" max="11255" width="18.28515625" style="158" customWidth="1"/>
    <col min="11256" max="11256" width="16.28515625" style="158" customWidth="1"/>
    <col min="11257" max="11257" width="10.7109375" style="158" customWidth="1"/>
    <col min="11258" max="11260" width="0" style="158" hidden="1" customWidth="1"/>
    <col min="11261" max="11261" width="16.7109375" style="158" customWidth="1"/>
    <col min="11262" max="11262" width="11.42578125" style="158" customWidth="1"/>
    <col min="11263" max="11505" width="9.140625" style="158"/>
    <col min="11506" max="11506" width="4.140625" style="158" customWidth="1"/>
    <col min="11507" max="11507" width="29" style="158" customWidth="1"/>
    <col min="11508" max="11508" width="15.85546875" style="158" customWidth="1"/>
    <col min="11509" max="11509" width="25.85546875" style="158" customWidth="1"/>
    <col min="11510" max="11510" width="9.42578125" style="158" customWidth="1"/>
    <col min="11511" max="11511" width="18.28515625" style="158" customWidth="1"/>
    <col min="11512" max="11512" width="16.28515625" style="158" customWidth="1"/>
    <col min="11513" max="11513" width="10.7109375" style="158" customWidth="1"/>
    <col min="11514" max="11516" width="0" style="158" hidden="1" customWidth="1"/>
    <col min="11517" max="11517" width="16.7109375" style="158" customWidth="1"/>
    <col min="11518" max="11518" width="11.42578125" style="158" customWidth="1"/>
    <col min="11519" max="11761" width="9.140625" style="158"/>
    <col min="11762" max="11762" width="4.140625" style="158" customWidth="1"/>
    <col min="11763" max="11763" width="29" style="158" customWidth="1"/>
    <col min="11764" max="11764" width="15.85546875" style="158" customWidth="1"/>
    <col min="11765" max="11765" width="25.85546875" style="158" customWidth="1"/>
    <col min="11766" max="11766" width="9.42578125" style="158" customWidth="1"/>
    <col min="11767" max="11767" width="18.28515625" style="158" customWidth="1"/>
    <col min="11768" max="11768" width="16.28515625" style="158" customWidth="1"/>
    <col min="11769" max="11769" width="10.7109375" style="158" customWidth="1"/>
    <col min="11770" max="11772" width="0" style="158" hidden="1" customWidth="1"/>
    <col min="11773" max="11773" width="16.7109375" style="158" customWidth="1"/>
    <col min="11774" max="11774" width="11.42578125" style="158" customWidth="1"/>
    <col min="11775" max="12017" width="9.140625" style="158"/>
    <col min="12018" max="12018" width="4.140625" style="158" customWidth="1"/>
    <col min="12019" max="12019" width="29" style="158" customWidth="1"/>
    <col min="12020" max="12020" width="15.85546875" style="158" customWidth="1"/>
    <col min="12021" max="12021" width="25.85546875" style="158" customWidth="1"/>
    <col min="12022" max="12022" width="9.42578125" style="158" customWidth="1"/>
    <col min="12023" max="12023" width="18.28515625" style="158" customWidth="1"/>
    <col min="12024" max="12024" width="16.28515625" style="158" customWidth="1"/>
    <col min="12025" max="12025" width="10.7109375" style="158" customWidth="1"/>
    <col min="12026" max="12028" width="0" style="158" hidden="1" customWidth="1"/>
    <col min="12029" max="12029" width="16.7109375" style="158" customWidth="1"/>
    <col min="12030" max="12030" width="11.42578125" style="158" customWidth="1"/>
    <col min="12031" max="12273" width="9.140625" style="158"/>
    <col min="12274" max="12274" width="4.140625" style="158" customWidth="1"/>
    <col min="12275" max="12275" width="29" style="158" customWidth="1"/>
    <col min="12276" max="12276" width="15.85546875" style="158" customWidth="1"/>
    <col min="12277" max="12277" width="25.85546875" style="158" customWidth="1"/>
    <col min="12278" max="12278" width="9.42578125" style="158" customWidth="1"/>
    <col min="12279" max="12279" width="18.28515625" style="158" customWidth="1"/>
    <col min="12280" max="12280" width="16.28515625" style="158" customWidth="1"/>
    <col min="12281" max="12281" width="10.7109375" style="158" customWidth="1"/>
    <col min="12282" max="12284" width="0" style="158" hidden="1" customWidth="1"/>
    <col min="12285" max="12285" width="16.7109375" style="158" customWidth="1"/>
    <col min="12286" max="12286" width="11.42578125" style="158" customWidth="1"/>
    <col min="12287" max="12529" width="9.140625" style="158"/>
    <col min="12530" max="12530" width="4.140625" style="158" customWidth="1"/>
    <col min="12531" max="12531" width="29" style="158" customWidth="1"/>
    <col min="12532" max="12532" width="15.85546875" style="158" customWidth="1"/>
    <col min="12533" max="12533" width="25.85546875" style="158" customWidth="1"/>
    <col min="12534" max="12534" width="9.42578125" style="158" customWidth="1"/>
    <col min="12535" max="12535" width="18.28515625" style="158" customWidth="1"/>
    <col min="12536" max="12536" width="16.28515625" style="158" customWidth="1"/>
    <col min="12537" max="12537" width="10.7109375" style="158" customWidth="1"/>
    <col min="12538" max="12540" width="0" style="158" hidden="1" customWidth="1"/>
    <col min="12541" max="12541" width="16.7109375" style="158" customWidth="1"/>
    <col min="12542" max="12542" width="11.42578125" style="158" customWidth="1"/>
    <col min="12543" max="12785" width="9.140625" style="158"/>
    <col min="12786" max="12786" width="4.140625" style="158" customWidth="1"/>
    <col min="12787" max="12787" width="29" style="158" customWidth="1"/>
    <col min="12788" max="12788" width="15.85546875" style="158" customWidth="1"/>
    <col min="12789" max="12789" width="25.85546875" style="158" customWidth="1"/>
    <col min="12790" max="12790" width="9.42578125" style="158" customWidth="1"/>
    <col min="12791" max="12791" width="18.28515625" style="158" customWidth="1"/>
    <col min="12792" max="12792" width="16.28515625" style="158" customWidth="1"/>
    <col min="12793" max="12793" width="10.7109375" style="158" customWidth="1"/>
    <col min="12794" max="12796" width="0" style="158" hidden="1" customWidth="1"/>
    <col min="12797" max="12797" width="16.7109375" style="158" customWidth="1"/>
    <col min="12798" max="12798" width="11.42578125" style="158" customWidth="1"/>
    <col min="12799" max="13041" width="9.140625" style="158"/>
    <col min="13042" max="13042" width="4.140625" style="158" customWidth="1"/>
    <col min="13043" max="13043" width="29" style="158" customWidth="1"/>
    <col min="13044" max="13044" width="15.85546875" style="158" customWidth="1"/>
    <col min="13045" max="13045" width="25.85546875" style="158" customWidth="1"/>
    <col min="13046" max="13046" width="9.42578125" style="158" customWidth="1"/>
    <col min="13047" max="13047" width="18.28515625" style="158" customWidth="1"/>
    <col min="13048" max="13048" width="16.28515625" style="158" customWidth="1"/>
    <col min="13049" max="13049" width="10.7109375" style="158" customWidth="1"/>
    <col min="13050" max="13052" width="0" style="158" hidden="1" customWidth="1"/>
    <col min="13053" max="13053" width="16.7109375" style="158" customWidth="1"/>
    <col min="13054" max="13054" width="11.42578125" style="158" customWidth="1"/>
    <col min="13055" max="13297" width="9.140625" style="158"/>
    <col min="13298" max="13298" width="4.140625" style="158" customWidth="1"/>
    <col min="13299" max="13299" width="29" style="158" customWidth="1"/>
    <col min="13300" max="13300" width="15.85546875" style="158" customWidth="1"/>
    <col min="13301" max="13301" width="25.85546875" style="158" customWidth="1"/>
    <col min="13302" max="13302" width="9.42578125" style="158" customWidth="1"/>
    <col min="13303" max="13303" width="18.28515625" style="158" customWidth="1"/>
    <col min="13304" max="13304" width="16.28515625" style="158" customWidth="1"/>
    <col min="13305" max="13305" width="10.7109375" style="158" customWidth="1"/>
    <col min="13306" max="13308" width="0" style="158" hidden="1" customWidth="1"/>
    <col min="13309" max="13309" width="16.7109375" style="158" customWidth="1"/>
    <col min="13310" max="13310" width="11.42578125" style="158" customWidth="1"/>
    <col min="13311" max="13553" width="9.140625" style="158"/>
    <col min="13554" max="13554" width="4.140625" style="158" customWidth="1"/>
    <col min="13555" max="13555" width="29" style="158" customWidth="1"/>
    <col min="13556" max="13556" width="15.85546875" style="158" customWidth="1"/>
    <col min="13557" max="13557" width="25.85546875" style="158" customWidth="1"/>
    <col min="13558" max="13558" width="9.42578125" style="158" customWidth="1"/>
    <col min="13559" max="13559" width="18.28515625" style="158" customWidth="1"/>
    <col min="13560" max="13560" width="16.28515625" style="158" customWidth="1"/>
    <col min="13561" max="13561" width="10.7109375" style="158" customWidth="1"/>
    <col min="13562" max="13564" width="0" style="158" hidden="1" customWidth="1"/>
    <col min="13565" max="13565" width="16.7109375" style="158" customWidth="1"/>
    <col min="13566" max="13566" width="11.42578125" style="158" customWidth="1"/>
    <col min="13567" max="13809" width="9.140625" style="158"/>
    <col min="13810" max="13810" width="4.140625" style="158" customWidth="1"/>
    <col min="13811" max="13811" width="29" style="158" customWidth="1"/>
    <col min="13812" max="13812" width="15.85546875" style="158" customWidth="1"/>
    <col min="13813" max="13813" width="25.85546875" style="158" customWidth="1"/>
    <col min="13814" max="13814" width="9.42578125" style="158" customWidth="1"/>
    <col min="13815" max="13815" width="18.28515625" style="158" customWidth="1"/>
    <col min="13816" max="13816" width="16.28515625" style="158" customWidth="1"/>
    <col min="13817" max="13817" width="10.7109375" style="158" customWidth="1"/>
    <col min="13818" max="13820" width="0" style="158" hidden="1" customWidth="1"/>
    <col min="13821" max="13821" width="16.7109375" style="158" customWidth="1"/>
    <col min="13822" max="13822" width="11.42578125" style="158" customWidth="1"/>
    <col min="13823" max="14065" width="9.140625" style="158"/>
    <col min="14066" max="14066" width="4.140625" style="158" customWidth="1"/>
    <col min="14067" max="14067" width="29" style="158" customWidth="1"/>
    <col min="14068" max="14068" width="15.85546875" style="158" customWidth="1"/>
    <col min="14069" max="14069" width="25.85546875" style="158" customWidth="1"/>
    <col min="14070" max="14070" width="9.42578125" style="158" customWidth="1"/>
    <col min="14071" max="14071" width="18.28515625" style="158" customWidth="1"/>
    <col min="14072" max="14072" width="16.28515625" style="158" customWidth="1"/>
    <col min="14073" max="14073" width="10.7109375" style="158" customWidth="1"/>
    <col min="14074" max="14076" width="0" style="158" hidden="1" customWidth="1"/>
    <col min="14077" max="14077" width="16.7109375" style="158" customWidth="1"/>
    <col min="14078" max="14078" width="11.42578125" style="158" customWidth="1"/>
    <col min="14079" max="14321" width="9.140625" style="158"/>
    <col min="14322" max="14322" width="4.140625" style="158" customWidth="1"/>
    <col min="14323" max="14323" width="29" style="158" customWidth="1"/>
    <col min="14324" max="14324" width="15.85546875" style="158" customWidth="1"/>
    <col min="14325" max="14325" width="25.85546875" style="158" customWidth="1"/>
    <col min="14326" max="14326" width="9.42578125" style="158" customWidth="1"/>
    <col min="14327" max="14327" width="18.28515625" style="158" customWidth="1"/>
    <col min="14328" max="14328" width="16.28515625" style="158" customWidth="1"/>
    <col min="14329" max="14329" width="10.7109375" style="158" customWidth="1"/>
    <col min="14330" max="14332" width="0" style="158" hidden="1" customWidth="1"/>
    <col min="14333" max="14333" width="16.7109375" style="158" customWidth="1"/>
    <col min="14334" max="14334" width="11.42578125" style="158" customWidth="1"/>
    <col min="14335" max="14577" width="9.140625" style="158"/>
    <col min="14578" max="14578" width="4.140625" style="158" customWidth="1"/>
    <col min="14579" max="14579" width="29" style="158" customWidth="1"/>
    <col min="14580" max="14580" width="15.85546875" style="158" customWidth="1"/>
    <col min="14581" max="14581" width="25.85546875" style="158" customWidth="1"/>
    <col min="14582" max="14582" width="9.42578125" style="158" customWidth="1"/>
    <col min="14583" max="14583" width="18.28515625" style="158" customWidth="1"/>
    <col min="14584" max="14584" width="16.28515625" style="158" customWidth="1"/>
    <col min="14585" max="14585" width="10.7109375" style="158" customWidth="1"/>
    <col min="14586" max="14588" width="0" style="158" hidden="1" customWidth="1"/>
    <col min="14589" max="14589" width="16.7109375" style="158" customWidth="1"/>
    <col min="14590" max="14590" width="11.42578125" style="158" customWidth="1"/>
    <col min="14591" max="14833" width="9.140625" style="158"/>
    <col min="14834" max="14834" width="4.140625" style="158" customWidth="1"/>
    <col min="14835" max="14835" width="29" style="158" customWidth="1"/>
    <col min="14836" max="14836" width="15.85546875" style="158" customWidth="1"/>
    <col min="14837" max="14837" width="25.85546875" style="158" customWidth="1"/>
    <col min="14838" max="14838" width="9.42578125" style="158" customWidth="1"/>
    <col min="14839" max="14839" width="18.28515625" style="158" customWidth="1"/>
    <col min="14840" max="14840" width="16.28515625" style="158" customWidth="1"/>
    <col min="14841" max="14841" width="10.7109375" style="158" customWidth="1"/>
    <col min="14842" max="14844" width="0" style="158" hidden="1" customWidth="1"/>
    <col min="14845" max="14845" width="16.7109375" style="158" customWidth="1"/>
    <col min="14846" max="14846" width="11.42578125" style="158" customWidth="1"/>
    <col min="14847" max="15089" width="9.140625" style="158"/>
    <col min="15090" max="15090" width="4.140625" style="158" customWidth="1"/>
    <col min="15091" max="15091" width="29" style="158" customWidth="1"/>
    <col min="15092" max="15092" width="15.85546875" style="158" customWidth="1"/>
    <col min="15093" max="15093" width="25.85546875" style="158" customWidth="1"/>
    <col min="15094" max="15094" width="9.42578125" style="158" customWidth="1"/>
    <col min="15095" max="15095" width="18.28515625" style="158" customWidth="1"/>
    <col min="15096" max="15096" width="16.28515625" style="158" customWidth="1"/>
    <col min="15097" max="15097" width="10.7109375" style="158" customWidth="1"/>
    <col min="15098" max="15100" width="0" style="158" hidden="1" customWidth="1"/>
    <col min="15101" max="15101" width="16.7109375" style="158" customWidth="1"/>
    <col min="15102" max="15102" width="11.42578125" style="158" customWidth="1"/>
    <col min="15103" max="15345" width="9.140625" style="158"/>
    <col min="15346" max="15346" width="4.140625" style="158" customWidth="1"/>
    <col min="15347" max="15347" width="29" style="158" customWidth="1"/>
    <col min="15348" max="15348" width="15.85546875" style="158" customWidth="1"/>
    <col min="15349" max="15349" width="25.85546875" style="158" customWidth="1"/>
    <col min="15350" max="15350" width="9.42578125" style="158" customWidth="1"/>
    <col min="15351" max="15351" width="18.28515625" style="158" customWidth="1"/>
    <col min="15352" max="15352" width="16.28515625" style="158" customWidth="1"/>
    <col min="15353" max="15353" width="10.7109375" style="158" customWidth="1"/>
    <col min="15354" max="15356" width="0" style="158" hidden="1" customWidth="1"/>
    <col min="15357" max="15357" width="16.7109375" style="158" customWidth="1"/>
    <col min="15358" max="15358" width="11.42578125" style="158" customWidth="1"/>
    <col min="15359" max="15601" width="9.140625" style="158"/>
    <col min="15602" max="15602" width="4.140625" style="158" customWidth="1"/>
    <col min="15603" max="15603" width="29" style="158" customWidth="1"/>
    <col min="15604" max="15604" width="15.85546875" style="158" customWidth="1"/>
    <col min="15605" max="15605" width="25.85546875" style="158" customWidth="1"/>
    <col min="15606" max="15606" width="9.42578125" style="158" customWidth="1"/>
    <col min="15607" max="15607" width="18.28515625" style="158" customWidth="1"/>
    <col min="15608" max="15608" width="16.28515625" style="158" customWidth="1"/>
    <col min="15609" max="15609" width="10.7109375" style="158" customWidth="1"/>
    <col min="15610" max="15612" width="0" style="158" hidden="1" customWidth="1"/>
    <col min="15613" max="15613" width="16.7109375" style="158" customWidth="1"/>
    <col min="15614" max="15614" width="11.42578125" style="158" customWidth="1"/>
    <col min="15615" max="15857" width="9.140625" style="158"/>
    <col min="15858" max="15858" width="4.140625" style="158" customWidth="1"/>
    <col min="15859" max="15859" width="29" style="158" customWidth="1"/>
    <col min="15860" max="15860" width="15.85546875" style="158" customWidth="1"/>
    <col min="15861" max="15861" width="25.85546875" style="158" customWidth="1"/>
    <col min="15862" max="15862" width="9.42578125" style="158" customWidth="1"/>
    <col min="15863" max="15863" width="18.28515625" style="158" customWidth="1"/>
    <col min="15864" max="15864" width="16.28515625" style="158" customWidth="1"/>
    <col min="15865" max="15865" width="10.7109375" style="158" customWidth="1"/>
    <col min="15866" max="15868" width="0" style="158" hidden="1" customWidth="1"/>
    <col min="15869" max="15869" width="16.7109375" style="158" customWidth="1"/>
    <col min="15870" max="15870" width="11.42578125" style="158" customWidth="1"/>
    <col min="15871" max="16113" width="9.140625" style="158"/>
    <col min="16114" max="16114" width="4.140625" style="158" customWidth="1"/>
    <col min="16115" max="16115" width="29" style="158" customWidth="1"/>
    <col min="16116" max="16116" width="15.85546875" style="158" customWidth="1"/>
    <col min="16117" max="16117" width="25.85546875" style="158" customWidth="1"/>
    <col min="16118" max="16118" width="9.42578125" style="158" customWidth="1"/>
    <col min="16119" max="16119" width="18.28515625" style="158" customWidth="1"/>
    <col min="16120" max="16120" width="16.28515625" style="158" customWidth="1"/>
    <col min="16121" max="16121" width="10.7109375" style="158" customWidth="1"/>
    <col min="16122" max="16124" width="0" style="158" hidden="1" customWidth="1"/>
    <col min="16125" max="16125" width="16.7109375" style="158" customWidth="1"/>
    <col min="16126" max="16126" width="11.42578125" style="158" customWidth="1"/>
    <col min="16127" max="16384" width="9.140625" style="158"/>
  </cols>
  <sheetData>
    <row r="2" spans="1:241" s="163" customFormat="1" ht="19.5" customHeight="1" x14ac:dyDescent="0.2">
      <c r="A2" s="216"/>
      <c r="B2" s="216"/>
      <c r="C2" s="216"/>
      <c r="D2" s="216"/>
    </row>
    <row r="3" spans="1:241" s="163" customFormat="1" ht="19.5" hidden="1" customHeight="1" x14ac:dyDescent="0.2">
      <c r="A3" s="216"/>
      <c r="B3" s="216"/>
      <c r="C3" s="216"/>
      <c r="D3" s="216"/>
      <c r="E3" s="511"/>
      <c r="G3" s="511"/>
    </row>
    <row r="4" spans="1:241" s="163" customFormat="1" ht="19.5" hidden="1" customHeight="1" x14ac:dyDescent="0.2">
      <c r="A4" s="216"/>
      <c r="B4" s="216"/>
      <c r="C4" s="216"/>
      <c r="D4" s="216"/>
      <c r="E4" s="511"/>
      <c r="G4" s="511"/>
    </row>
    <row r="5" spans="1:241" s="163" customFormat="1" ht="19.5" customHeight="1" x14ac:dyDescent="0.2">
      <c r="D5" s="187"/>
    </row>
    <row r="6" spans="1:241" s="163" customFormat="1" ht="19.5" customHeight="1" x14ac:dyDescent="0.2">
      <c r="D6" s="187"/>
      <c r="E6" s="511"/>
      <c r="G6" s="512"/>
    </row>
    <row r="7" spans="1:241" ht="20.25" customHeight="1" x14ac:dyDescent="0.2">
      <c r="A7" s="719" t="s">
        <v>155</v>
      </c>
      <c r="B7" s="719"/>
      <c r="C7" s="719"/>
      <c r="D7" s="719"/>
      <c r="E7" s="719"/>
      <c r="F7" s="719"/>
      <c r="G7" s="719"/>
    </row>
    <row r="8" spans="1:241" s="471" customFormat="1" x14ac:dyDescent="0.2">
      <c r="A8" s="720"/>
      <c r="B8" s="720"/>
      <c r="C8" s="720"/>
      <c r="D8" s="720"/>
      <c r="E8" s="720"/>
      <c r="F8" s="720"/>
      <c r="G8" s="720"/>
    </row>
    <row r="9" spans="1:241" s="471" customFormat="1" ht="73.5" customHeight="1" x14ac:dyDescent="0.2">
      <c r="A9" s="721" t="str">
        <f>' ССР'!A7:D7</f>
        <v>на разработку проектной документации и рабочей документации на строительство тепловой сети для подключения к системам теплоснабжения ПАО «МОЭК» объекта
, расположенного по адресу: __________________________________</v>
      </c>
      <c r="B9" s="721"/>
      <c r="C9" s="721"/>
      <c r="D9" s="721"/>
      <c r="E9" s="721"/>
      <c r="F9" s="721"/>
      <c r="G9" s="721"/>
    </row>
    <row r="10" spans="1:241" s="163" customFormat="1" ht="17.25" customHeight="1" thickBot="1" x14ac:dyDescent="0.25">
      <c r="A10" s="190"/>
      <c r="B10" s="165"/>
      <c r="C10" s="165"/>
      <c r="D10" s="165"/>
      <c r="E10" s="165"/>
      <c r="F10" s="165"/>
      <c r="G10" s="165"/>
    </row>
    <row r="11" spans="1:241" s="471" customFormat="1" ht="43.5" customHeight="1" thickBot="1" x14ac:dyDescent="0.25">
      <c r="A11" s="722" t="s">
        <v>334</v>
      </c>
      <c r="B11" s="723"/>
      <c r="C11" s="723"/>
      <c r="D11" s="723"/>
      <c r="E11" s="723"/>
      <c r="F11" s="723"/>
      <c r="G11" s="724"/>
      <c r="H11" s="362"/>
      <c r="I11" s="362"/>
      <c r="J11" s="362"/>
      <c r="K11" s="362"/>
      <c r="L11" s="362"/>
      <c r="M11" s="362"/>
      <c r="N11" s="362"/>
      <c r="O11" s="362"/>
      <c r="P11" s="362"/>
      <c r="Q11" s="362"/>
      <c r="R11" s="362"/>
      <c r="S11" s="362"/>
      <c r="T11" s="362"/>
      <c r="U11" s="362"/>
      <c r="V11" s="362"/>
      <c r="W11" s="362"/>
      <c r="X11" s="362"/>
      <c r="Y11" s="362"/>
      <c r="Z11" s="362"/>
      <c r="AA11" s="362"/>
      <c r="AB11" s="362"/>
      <c r="AC11" s="362"/>
      <c r="AD11" s="362"/>
      <c r="AE11" s="362"/>
      <c r="AF11" s="362"/>
      <c r="AG11" s="362"/>
      <c r="AH11" s="362"/>
      <c r="AI11" s="362"/>
      <c r="AJ11" s="362"/>
      <c r="AK11" s="362"/>
      <c r="AL11" s="362"/>
      <c r="AM11" s="362"/>
      <c r="AN11" s="362"/>
      <c r="AO11" s="362"/>
      <c r="AP11" s="362"/>
      <c r="AQ11" s="362"/>
      <c r="AR11" s="362"/>
      <c r="AS11" s="362"/>
      <c r="AT11" s="362"/>
      <c r="AU11" s="362"/>
      <c r="AV11" s="362"/>
      <c r="AW11" s="362"/>
      <c r="AX11" s="362"/>
      <c r="AY11" s="362"/>
      <c r="AZ11" s="362"/>
      <c r="BA11" s="362"/>
      <c r="BB11" s="362"/>
      <c r="BC11" s="362"/>
      <c r="BD11" s="362"/>
      <c r="BE11" s="362"/>
      <c r="BF11" s="362"/>
      <c r="BG11" s="362"/>
      <c r="BH11" s="362"/>
      <c r="BI11" s="362"/>
      <c r="BJ11" s="362"/>
      <c r="BK11" s="362"/>
      <c r="BL11" s="362"/>
      <c r="BM11" s="362"/>
      <c r="BN11" s="362"/>
      <c r="BO11" s="362"/>
      <c r="BP11" s="362"/>
      <c r="BQ11" s="362"/>
      <c r="BR11" s="362"/>
      <c r="BS11" s="362"/>
      <c r="BT11" s="362"/>
      <c r="BU11" s="362"/>
      <c r="BV11" s="362"/>
      <c r="BW11" s="362"/>
      <c r="BX11" s="362"/>
      <c r="BY11" s="362"/>
      <c r="BZ11" s="362"/>
      <c r="CA11" s="362"/>
      <c r="CB11" s="362"/>
      <c r="CC11" s="362"/>
      <c r="CD11" s="362"/>
      <c r="CE11" s="362"/>
      <c r="CF11" s="362"/>
      <c r="CG11" s="362"/>
      <c r="CH11" s="362"/>
      <c r="CI11" s="362"/>
      <c r="CJ11" s="362"/>
      <c r="CK11" s="362"/>
      <c r="CL11" s="362"/>
      <c r="CM11" s="362"/>
      <c r="CN11" s="362"/>
      <c r="CO11" s="362"/>
      <c r="CP11" s="362"/>
      <c r="CQ11" s="362"/>
      <c r="CR11" s="362"/>
      <c r="CS11" s="362"/>
      <c r="CT11" s="362"/>
      <c r="CU11" s="362"/>
      <c r="CV11" s="362"/>
      <c r="CW11" s="362"/>
      <c r="CX11" s="362"/>
      <c r="CY11" s="362"/>
      <c r="CZ11" s="362"/>
      <c r="DA11" s="362"/>
      <c r="DB11" s="362"/>
      <c r="DC11" s="362"/>
      <c r="DD11" s="362"/>
      <c r="DE11" s="362"/>
      <c r="DF11" s="362"/>
      <c r="DG11" s="362"/>
      <c r="DH11" s="362"/>
      <c r="DI11" s="362"/>
      <c r="DJ11" s="362"/>
      <c r="DK11" s="362"/>
      <c r="DL11" s="362"/>
      <c r="DM11" s="362"/>
      <c r="DN11" s="362"/>
      <c r="DO11" s="362"/>
      <c r="DP11" s="362"/>
      <c r="DQ11" s="362"/>
      <c r="DR11" s="362"/>
      <c r="DS11" s="362"/>
      <c r="DT11" s="362"/>
      <c r="DU11" s="362"/>
      <c r="DV11" s="362"/>
      <c r="DW11" s="362"/>
      <c r="DX11" s="362"/>
      <c r="DY11" s="362"/>
      <c r="DZ11" s="362"/>
      <c r="EA11" s="362"/>
      <c r="EB11" s="362"/>
      <c r="EC11" s="362"/>
      <c r="ED11" s="362"/>
      <c r="EE11" s="362"/>
      <c r="EF11" s="362"/>
      <c r="EG11" s="362"/>
      <c r="EH11" s="362"/>
      <c r="EI11" s="362"/>
      <c r="EJ11" s="362"/>
      <c r="EK11" s="362"/>
      <c r="EL11" s="362"/>
      <c r="EM11" s="362"/>
      <c r="EN11" s="362"/>
      <c r="EO11" s="362"/>
      <c r="EP11" s="362"/>
      <c r="EQ11" s="362"/>
      <c r="ER11" s="362"/>
      <c r="ES11" s="362"/>
      <c r="ET11" s="362"/>
      <c r="EU11" s="362"/>
      <c r="EV11" s="362"/>
      <c r="EW11" s="362"/>
      <c r="EX11" s="362"/>
      <c r="EY11" s="362"/>
      <c r="EZ11" s="362"/>
      <c r="FA11" s="362"/>
      <c r="FB11" s="362"/>
      <c r="FC11" s="362"/>
      <c r="FD11" s="362"/>
      <c r="FE11" s="362"/>
      <c r="FF11" s="362"/>
      <c r="FG11" s="362"/>
      <c r="FH11" s="362"/>
      <c r="FI11" s="362"/>
      <c r="FJ11" s="362"/>
      <c r="FK11" s="362"/>
      <c r="FL11" s="362"/>
      <c r="FM11" s="362"/>
      <c r="FN11" s="362"/>
      <c r="FO11" s="362"/>
      <c r="FP11" s="362"/>
      <c r="FQ11" s="362"/>
      <c r="FR11" s="362"/>
      <c r="FS11" s="362"/>
      <c r="FT11" s="362"/>
      <c r="FU11" s="362"/>
      <c r="FV11" s="362"/>
      <c r="FW11" s="362"/>
      <c r="FX11" s="362"/>
      <c r="FY11" s="362"/>
      <c r="FZ11" s="362"/>
      <c r="GA11" s="362"/>
      <c r="GB11" s="362"/>
      <c r="GC11" s="362"/>
      <c r="GD11" s="362"/>
      <c r="GE11" s="362"/>
      <c r="GF11" s="362"/>
      <c r="GG11" s="362"/>
      <c r="GH11" s="362"/>
      <c r="GI11" s="362"/>
      <c r="GJ11" s="362"/>
      <c r="GK11" s="362"/>
      <c r="GL11" s="362"/>
      <c r="GM11" s="362"/>
      <c r="GN11" s="362"/>
      <c r="GO11" s="362"/>
      <c r="GP11" s="362"/>
      <c r="GQ11" s="362"/>
      <c r="GR11" s="362"/>
      <c r="GS11" s="362"/>
      <c r="GT11" s="362"/>
      <c r="GU11" s="362"/>
      <c r="GV11" s="362"/>
      <c r="GW11" s="362"/>
      <c r="GX11" s="362"/>
      <c r="GY11" s="362"/>
      <c r="GZ11" s="362"/>
      <c r="HA11" s="362"/>
      <c r="HB11" s="362"/>
      <c r="HC11" s="362"/>
      <c r="HD11" s="362"/>
      <c r="HE11" s="362"/>
      <c r="HF11" s="362"/>
      <c r="HG11" s="362"/>
      <c r="HH11" s="362"/>
      <c r="HI11" s="362"/>
      <c r="HJ11" s="362"/>
      <c r="HK11" s="362"/>
      <c r="HL11" s="362"/>
      <c r="HM11" s="362"/>
      <c r="HN11" s="362"/>
      <c r="HO11" s="362"/>
      <c r="HP11" s="362"/>
      <c r="HQ11" s="362"/>
      <c r="HR11" s="362"/>
      <c r="HS11" s="362"/>
      <c r="HT11" s="362"/>
      <c r="HU11" s="362"/>
      <c r="HV11" s="362"/>
      <c r="HW11" s="362"/>
      <c r="HX11" s="362"/>
      <c r="HY11" s="362"/>
      <c r="HZ11" s="362"/>
      <c r="IA11" s="362"/>
      <c r="IB11" s="362"/>
      <c r="IC11" s="362"/>
      <c r="ID11" s="362"/>
      <c r="IE11" s="362"/>
      <c r="IF11" s="362"/>
      <c r="IG11" s="362"/>
    </row>
    <row r="12" spans="1:241" ht="26.25" thickBot="1" x14ac:dyDescent="0.25">
      <c r="A12" s="505" t="s">
        <v>314</v>
      </c>
      <c r="B12" s="485" t="s">
        <v>315</v>
      </c>
      <c r="C12" s="486" t="s">
        <v>11</v>
      </c>
      <c r="D12" s="485" t="s">
        <v>6</v>
      </c>
      <c r="E12" s="487" t="s">
        <v>316</v>
      </c>
      <c r="F12" s="488" t="s">
        <v>0</v>
      </c>
      <c r="G12" s="475" t="s">
        <v>8</v>
      </c>
    </row>
    <row r="13" spans="1:241" ht="13.5" thickBot="1" x14ac:dyDescent="0.25">
      <c r="A13" s="505"/>
      <c r="B13" s="489"/>
      <c r="C13" s="472"/>
      <c r="D13" s="506"/>
      <c r="E13" s="473"/>
      <c r="F13" s="474"/>
      <c r="G13" s="475"/>
    </row>
    <row r="14" spans="1:241" s="85" customFormat="1" ht="39" thickBot="1" x14ac:dyDescent="0.25">
      <c r="A14" s="476">
        <v>1</v>
      </c>
      <c r="B14" s="490" t="s">
        <v>317</v>
      </c>
      <c r="C14" s="491" t="e">
        <f>Т.с.!#REF!+ООС!H43</f>
        <v>#REF!</v>
      </c>
      <c r="D14" s="507"/>
      <c r="E14" s="492"/>
      <c r="F14" s="493"/>
      <c r="G14" s="494"/>
    </row>
    <row r="15" spans="1:241" s="85" customFormat="1" ht="30.75" hidden="1" customHeight="1" thickBot="1" x14ac:dyDescent="0.25">
      <c r="A15" s="477"/>
      <c r="B15" s="717" t="s">
        <v>318</v>
      </c>
      <c r="C15" s="725"/>
      <c r="D15" s="495" t="s">
        <v>319</v>
      </c>
      <c r="E15" s="492">
        <v>1</v>
      </c>
      <c r="F15" s="493" t="s">
        <v>328</v>
      </c>
      <c r="G15" s="494">
        <v>287966.15000000002</v>
      </c>
    </row>
    <row r="16" spans="1:241" s="85" customFormat="1" ht="39" thickBot="1" x14ac:dyDescent="0.25">
      <c r="A16" s="477"/>
      <c r="B16" s="717" t="s">
        <v>320</v>
      </c>
      <c r="C16" s="718"/>
      <c r="D16" s="504" t="s">
        <v>321</v>
      </c>
      <c r="E16" s="514"/>
      <c r="F16" s="514"/>
      <c r="G16" s="496"/>
    </row>
    <row r="17" spans="1:7" s="85" customFormat="1" ht="26.25" thickBot="1" x14ac:dyDescent="0.25">
      <c r="A17" s="477"/>
      <c r="B17" s="717" t="s">
        <v>322</v>
      </c>
      <c r="C17" s="718"/>
      <c r="D17" s="166" t="s">
        <v>335</v>
      </c>
      <c r="E17" s="497"/>
      <c r="F17" s="166"/>
      <c r="G17" s="498"/>
    </row>
    <row r="21" spans="1:7" x14ac:dyDescent="0.2">
      <c r="B21" s="158" t="str">
        <f>Т.с.!B71</f>
        <v>Составил:  ______________ /_______/</v>
      </c>
    </row>
    <row r="26" spans="1:7" x14ac:dyDescent="0.2">
      <c r="B26" s="158" t="str">
        <f>Т.с.!B74</f>
        <v>Проверил:          _____________  /________/</v>
      </c>
    </row>
  </sheetData>
  <mergeCells count="7">
    <mergeCell ref="B17:C17"/>
    <mergeCell ref="A7:G7"/>
    <mergeCell ref="A8:G8"/>
    <mergeCell ref="A9:G9"/>
    <mergeCell ref="A11:G11"/>
    <mergeCell ref="B15:C15"/>
    <mergeCell ref="B16:C16"/>
  </mergeCells>
  <printOptions horizontalCentered="1"/>
  <pageMargins left="0.70866141732283472" right="0.11811023622047245" top="0.74803149606299213" bottom="0.74803149606299213" header="0.31496062992125984" footer="0.31496062992125984"/>
  <pageSetup paperSize="9" scale="85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26"/>
  <sheetViews>
    <sheetView view="pageBreakPreview" zoomScale="80" zoomScaleNormal="100" zoomScaleSheetLayoutView="80" workbookViewId="0">
      <selection activeCell="N15" sqref="N15"/>
    </sheetView>
  </sheetViews>
  <sheetFormatPr defaultRowHeight="12.75" x14ac:dyDescent="0.2"/>
  <cols>
    <col min="1" max="1" width="4.85546875" style="273" customWidth="1"/>
    <col min="2" max="2" width="38.42578125" style="273" customWidth="1"/>
    <col min="3" max="3" width="14.42578125" style="273" customWidth="1"/>
    <col min="4" max="4" width="11" style="274" customWidth="1"/>
    <col min="5" max="5" width="11" style="273" customWidth="1"/>
    <col min="6" max="6" width="11" style="275" customWidth="1"/>
    <col min="7" max="7" width="15.7109375" style="273" customWidth="1"/>
    <col min="8" max="8" width="9.5703125" style="231" bestFit="1" customWidth="1"/>
    <col min="9" max="9" width="9.28515625" style="231" bestFit="1" customWidth="1"/>
    <col min="10" max="256" width="9.140625" style="231"/>
    <col min="257" max="257" width="4.85546875" style="231" customWidth="1"/>
    <col min="258" max="258" width="38.42578125" style="231" customWidth="1"/>
    <col min="259" max="259" width="24.85546875" style="231" customWidth="1"/>
    <col min="260" max="262" width="11" style="231" customWidth="1"/>
    <col min="263" max="263" width="15.7109375" style="231" customWidth="1"/>
    <col min="264" max="264" width="9.5703125" style="231" bestFit="1" customWidth="1"/>
    <col min="265" max="265" width="9.28515625" style="231" bestFit="1" customWidth="1"/>
    <col min="266" max="512" width="9.140625" style="231"/>
    <col min="513" max="513" width="4.85546875" style="231" customWidth="1"/>
    <col min="514" max="514" width="38.42578125" style="231" customWidth="1"/>
    <col min="515" max="515" width="24.85546875" style="231" customWidth="1"/>
    <col min="516" max="518" width="11" style="231" customWidth="1"/>
    <col min="519" max="519" width="15.7109375" style="231" customWidth="1"/>
    <col min="520" max="520" width="9.5703125" style="231" bestFit="1" customWidth="1"/>
    <col min="521" max="521" width="9.28515625" style="231" bestFit="1" customWidth="1"/>
    <col min="522" max="768" width="9.140625" style="231"/>
    <col min="769" max="769" width="4.85546875" style="231" customWidth="1"/>
    <col min="770" max="770" width="38.42578125" style="231" customWidth="1"/>
    <col min="771" max="771" width="24.85546875" style="231" customWidth="1"/>
    <col min="772" max="774" width="11" style="231" customWidth="1"/>
    <col min="775" max="775" width="15.7109375" style="231" customWidth="1"/>
    <col min="776" max="776" width="9.5703125" style="231" bestFit="1" customWidth="1"/>
    <col min="777" max="777" width="9.28515625" style="231" bestFit="1" customWidth="1"/>
    <col min="778" max="1024" width="9.140625" style="231"/>
    <col min="1025" max="1025" width="4.85546875" style="231" customWidth="1"/>
    <col min="1026" max="1026" width="38.42578125" style="231" customWidth="1"/>
    <col min="1027" max="1027" width="24.85546875" style="231" customWidth="1"/>
    <col min="1028" max="1030" width="11" style="231" customWidth="1"/>
    <col min="1031" max="1031" width="15.7109375" style="231" customWidth="1"/>
    <col min="1032" max="1032" width="9.5703125" style="231" bestFit="1" customWidth="1"/>
    <col min="1033" max="1033" width="9.28515625" style="231" bestFit="1" customWidth="1"/>
    <col min="1034" max="1280" width="9.140625" style="231"/>
    <col min="1281" max="1281" width="4.85546875" style="231" customWidth="1"/>
    <col min="1282" max="1282" width="38.42578125" style="231" customWidth="1"/>
    <col min="1283" max="1283" width="24.85546875" style="231" customWidth="1"/>
    <col min="1284" max="1286" width="11" style="231" customWidth="1"/>
    <col min="1287" max="1287" width="15.7109375" style="231" customWidth="1"/>
    <col min="1288" max="1288" width="9.5703125" style="231" bestFit="1" customWidth="1"/>
    <col min="1289" max="1289" width="9.28515625" style="231" bestFit="1" customWidth="1"/>
    <col min="1290" max="1536" width="9.140625" style="231"/>
    <col min="1537" max="1537" width="4.85546875" style="231" customWidth="1"/>
    <col min="1538" max="1538" width="38.42578125" style="231" customWidth="1"/>
    <col min="1539" max="1539" width="24.85546875" style="231" customWidth="1"/>
    <col min="1540" max="1542" width="11" style="231" customWidth="1"/>
    <col min="1543" max="1543" width="15.7109375" style="231" customWidth="1"/>
    <col min="1544" max="1544" width="9.5703125" style="231" bestFit="1" customWidth="1"/>
    <col min="1545" max="1545" width="9.28515625" style="231" bestFit="1" customWidth="1"/>
    <col min="1546" max="1792" width="9.140625" style="231"/>
    <col min="1793" max="1793" width="4.85546875" style="231" customWidth="1"/>
    <col min="1794" max="1794" width="38.42578125" style="231" customWidth="1"/>
    <col min="1795" max="1795" width="24.85546875" style="231" customWidth="1"/>
    <col min="1796" max="1798" width="11" style="231" customWidth="1"/>
    <col min="1799" max="1799" width="15.7109375" style="231" customWidth="1"/>
    <col min="1800" max="1800" width="9.5703125" style="231" bestFit="1" customWidth="1"/>
    <col min="1801" max="1801" width="9.28515625" style="231" bestFit="1" customWidth="1"/>
    <col min="1802" max="2048" width="9.140625" style="231"/>
    <col min="2049" max="2049" width="4.85546875" style="231" customWidth="1"/>
    <col min="2050" max="2050" width="38.42578125" style="231" customWidth="1"/>
    <col min="2051" max="2051" width="24.85546875" style="231" customWidth="1"/>
    <col min="2052" max="2054" width="11" style="231" customWidth="1"/>
    <col min="2055" max="2055" width="15.7109375" style="231" customWidth="1"/>
    <col min="2056" max="2056" width="9.5703125" style="231" bestFit="1" customWidth="1"/>
    <col min="2057" max="2057" width="9.28515625" style="231" bestFit="1" customWidth="1"/>
    <col min="2058" max="2304" width="9.140625" style="231"/>
    <col min="2305" max="2305" width="4.85546875" style="231" customWidth="1"/>
    <col min="2306" max="2306" width="38.42578125" style="231" customWidth="1"/>
    <col min="2307" max="2307" width="24.85546875" style="231" customWidth="1"/>
    <col min="2308" max="2310" width="11" style="231" customWidth="1"/>
    <col min="2311" max="2311" width="15.7109375" style="231" customWidth="1"/>
    <col min="2312" max="2312" width="9.5703125" style="231" bestFit="1" customWidth="1"/>
    <col min="2313" max="2313" width="9.28515625" style="231" bestFit="1" customWidth="1"/>
    <col min="2314" max="2560" width="9.140625" style="231"/>
    <col min="2561" max="2561" width="4.85546875" style="231" customWidth="1"/>
    <col min="2562" max="2562" width="38.42578125" style="231" customWidth="1"/>
    <col min="2563" max="2563" width="24.85546875" style="231" customWidth="1"/>
    <col min="2564" max="2566" width="11" style="231" customWidth="1"/>
    <col min="2567" max="2567" width="15.7109375" style="231" customWidth="1"/>
    <col min="2568" max="2568" width="9.5703125" style="231" bestFit="1" customWidth="1"/>
    <col min="2569" max="2569" width="9.28515625" style="231" bestFit="1" customWidth="1"/>
    <col min="2570" max="2816" width="9.140625" style="231"/>
    <col min="2817" max="2817" width="4.85546875" style="231" customWidth="1"/>
    <col min="2818" max="2818" width="38.42578125" style="231" customWidth="1"/>
    <col min="2819" max="2819" width="24.85546875" style="231" customWidth="1"/>
    <col min="2820" max="2822" width="11" style="231" customWidth="1"/>
    <col min="2823" max="2823" width="15.7109375" style="231" customWidth="1"/>
    <col min="2824" max="2824" width="9.5703125" style="231" bestFit="1" customWidth="1"/>
    <col min="2825" max="2825" width="9.28515625" style="231" bestFit="1" customWidth="1"/>
    <col min="2826" max="3072" width="9.140625" style="231"/>
    <col min="3073" max="3073" width="4.85546875" style="231" customWidth="1"/>
    <col min="3074" max="3074" width="38.42578125" style="231" customWidth="1"/>
    <col min="3075" max="3075" width="24.85546875" style="231" customWidth="1"/>
    <col min="3076" max="3078" width="11" style="231" customWidth="1"/>
    <col min="3079" max="3079" width="15.7109375" style="231" customWidth="1"/>
    <col min="3080" max="3080" width="9.5703125" style="231" bestFit="1" customWidth="1"/>
    <col min="3081" max="3081" width="9.28515625" style="231" bestFit="1" customWidth="1"/>
    <col min="3082" max="3328" width="9.140625" style="231"/>
    <col min="3329" max="3329" width="4.85546875" style="231" customWidth="1"/>
    <col min="3330" max="3330" width="38.42578125" style="231" customWidth="1"/>
    <col min="3331" max="3331" width="24.85546875" style="231" customWidth="1"/>
    <col min="3332" max="3334" width="11" style="231" customWidth="1"/>
    <col min="3335" max="3335" width="15.7109375" style="231" customWidth="1"/>
    <col min="3336" max="3336" width="9.5703125" style="231" bestFit="1" customWidth="1"/>
    <col min="3337" max="3337" width="9.28515625" style="231" bestFit="1" customWidth="1"/>
    <col min="3338" max="3584" width="9.140625" style="231"/>
    <col min="3585" max="3585" width="4.85546875" style="231" customWidth="1"/>
    <col min="3586" max="3586" width="38.42578125" style="231" customWidth="1"/>
    <col min="3587" max="3587" width="24.85546875" style="231" customWidth="1"/>
    <col min="3588" max="3590" width="11" style="231" customWidth="1"/>
    <col min="3591" max="3591" width="15.7109375" style="231" customWidth="1"/>
    <col min="3592" max="3592" width="9.5703125" style="231" bestFit="1" customWidth="1"/>
    <col min="3593" max="3593" width="9.28515625" style="231" bestFit="1" customWidth="1"/>
    <col min="3594" max="3840" width="9.140625" style="231"/>
    <col min="3841" max="3841" width="4.85546875" style="231" customWidth="1"/>
    <col min="3842" max="3842" width="38.42578125" style="231" customWidth="1"/>
    <col min="3843" max="3843" width="24.85546875" style="231" customWidth="1"/>
    <col min="3844" max="3846" width="11" style="231" customWidth="1"/>
    <col min="3847" max="3847" width="15.7109375" style="231" customWidth="1"/>
    <col min="3848" max="3848" width="9.5703125" style="231" bestFit="1" customWidth="1"/>
    <col min="3849" max="3849" width="9.28515625" style="231" bestFit="1" customWidth="1"/>
    <col min="3850" max="4096" width="9.140625" style="231"/>
    <col min="4097" max="4097" width="4.85546875" style="231" customWidth="1"/>
    <col min="4098" max="4098" width="38.42578125" style="231" customWidth="1"/>
    <col min="4099" max="4099" width="24.85546875" style="231" customWidth="1"/>
    <col min="4100" max="4102" width="11" style="231" customWidth="1"/>
    <col min="4103" max="4103" width="15.7109375" style="231" customWidth="1"/>
    <col min="4104" max="4104" width="9.5703125" style="231" bestFit="1" customWidth="1"/>
    <col min="4105" max="4105" width="9.28515625" style="231" bestFit="1" customWidth="1"/>
    <col min="4106" max="4352" width="9.140625" style="231"/>
    <col min="4353" max="4353" width="4.85546875" style="231" customWidth="1"/>
    <col min="4354" max="4354" width="38.42578125" style="231" customWidth="1"/>
    <col min="4355" max="4355" width="24.85546875" style="231" customWidth="1"/>
    <col min="4356" max="4358" width="11" style="231" customWidth="1"/>
    <col min="4359" max="4359" width="15.7109375" style="231" customWidth="1"/>
    <col min="4360" max="4360" width="9.5703125" style="231" bestFit="1" customWidth="1"/>
    <col min="4361" max="4361" width="9.28515625" style="231" bestFit="1" customWidth="1"/>
    <col min="4362" max="4608" width="9.140625" style="231"/>
    <col min="4609" max="4609" width="4.85546875" style="231" customWidth="1"/>
    <col min="4610" max="4610" width="38.42578125" style="231" customWidth="1"/>
    <col min="4611" max="4611" width="24.85546875" style="231" customWidth="1"/>
    <col min="4612" max="4614" width="11" style="231" customWidth="1"/>
    <col min="4615" max="4615" width="15.7109375" style="231" customWidth="1"/>
    <col min="4616" max="4616" width="9.5703125" style="231" bestFit="1" customWidth="1"/>
    <col min="4617" max="4617" width="9.28515625" style="231" bestFit="1" customWidth="1"/>
    <col min="4618" max="4864" width="9.140625" style="231"/>
    <col min="4865" max="4865" width="4.85546875" style="231" customWidth="1"/>
    <col min="4866" max="4866" width="38.42578125" style="231" customWidth="1"/>
    <col min="4867" max="4867" width="24.85546875" style="231" customWidth="1"/>
    <col min="4868" max="4870" width="11" style="231" customWidth="1"/>
    <col min="4871" max="4871" width="15.7109375" style="231" customWidth="1"/>
    <col min="4872" max="4872" width="9.5703125" style="231" bestFit="1" customWidth="1"/>
    <col min="4873" max="4873" width="9.28515625" style="231" bestFit="1" customWidth="1"/>
    <col min="4874" max="5120" width="9.140625" style="231"/>
    <col min="5121" max="5121" width="4.85546875" style="231" customWidth="1"/>
    <col min="5122" max="5122" width="38.42578125" style="231" customWidth="1"/>
    <col min="5123" max="5123" width="24.85546875" style="231" customWidth="1"/>
    <col min="5124" max="5126" width="11" style="231" customWidth="1"/>
    <col min="5127" max="5127" width="15.7109375" style="231" customWidth="1"/>
    <col min="5128" max="5128" width="9.5703125" style="231" bestFit="1" customWidth="1"/>
    <col min="5129" max="5129" width="9.28515625" style="231" bestFit="1" customWidth="1"/>
    <col min="5130" max="5376" width="9.140625" style="231"/>
    <col min="5377" max="5377" width="4.85546875" style="231" customWidth="1"/>
    <col min="5378" max="5378" width="38.42578125" style="231" customWidth="1"/>
    <col min="5379" max="5379" width="24.85546875" style="231" customWidth="1"/>
    <col min="5380" max="5382" width="11" style="231" customWidth="1"/>
    <col min="5383" max="5383" width="15.7109375" style="231" customWidth="1"/>
    <col min="5384" max="5384" width="9.5703125" style="231" bestFit="1" customWidth="1"/>
    <col min="5385" max="5385" width="9.28515625" style="231" bestFit="1" customWidth="1"/>
    <col min="5386" max="5632" width="9.140625" style="231"/>
    <col min="5633" max="5633" width="4.85546875" style="231" customWidth="1"/>
    <col min="5634" max="5634" width="38.42578125" style="231" customWidth="1"/>
    <col min="5635" max="5635" width="24.85546875" style="231" customWidth="1"/>
    <col min="5636" max="5638" width="11" style="231" customWidth="1"/>
    <col min="5639" max="5639" width="15.7109375" style="231" customWidth="1"/>
    <col min="5640" max="5640" width="9.5703125" style="231" bestFit="1" customWidth="1"/>
    <col min="5641" max="5641" width="9.28515625" style="231" bestFit="1" customWidth="1"/>
    <col min="5642" max="5888" width="9.140625" style="231"/>
    <col min="5889" max="5889" width="4.85546875" style="231" customWidth="1"/>
    <col min="5890" max="5890" width="38.42578125" style="231" customWidth="1"/>
    <col min="5891" max="5891" width="24.85546875" style="231" customWidth="1"/>
    <col min="5892" max="5894" width="11" style="231" customWidth="1"/>
    <col min="5895" max="5895" width="15.7109375" style="231" customWidth="1"/>
    <col min="5896" max="5896" width="9.5703125" style="231" bestFit="1" customWidth="1"/>
    <col min="5897" max="5897" width="9.28515625" style="231" bestFit="1" customWidth="1"/>
    <col min="5898" max="6144" width="9.140625" style="231"/>
    <col min="6145" max="6145" width="4.85546875" style="231" customWidth="1"/>
    <col min="6146" max="6146" width="38.42578125" style="231" customWidth="1"/>
    <col min="6147" max="6147" width="24.85546875" style="231" customWidth="1"/>
    <col min="6148" max="6150" width="11" style="231" customWidth="1"/>
    <col min="6151" max="6151" width="15.7109375" style="231" customWidth="1"/>
    <col min="6152" max="6152" width="9.5703125" style="231" bestFit="1" customWidth="1"/>
    <col min="6153" max="6153" width="9.28515625" style="231" bestFit="1" customWidth="1"/>
    <col min="6154" max="6400" width="9.140625" style="231"/>
    <col min="6401" max="6401" width="4.85546875" style="231" customWidth="1"/>
    <col min="6402" max="6402" width="38.42578125" style="231" customWidth="1"/>
    <col min="6403" max="6403" width="24.85546875" style="231" customWidth="1"/>
    <col min="6404" max="6406" width="11" style="231" customWidth="1"/>
    <col min="6407" max="6407" width="15.7109375" style="231" customWidth="1"/>
    <col min="6408" max="6408" width="9.5703125" style="231" bestFit="1" customWidth="1"/>
    <col min="6409" max="6409" width="9.28515625" style="231" bestFit="1" customWidth="1"/>
    <col min="6410" max="6656" width="9.140625" style="231"/>
    <col min="6657" max="6657" width="4.85546875" style="231" customWidth="1"/>
    <col min="6658" max="6658" width="38.42578125" style="231" customWidth="1"/>
    <col min="6659" max="6659" width="24.85546875" style="231" customWidth="1"/>
    <col min="6660" max="6662" width="11" style="231" customWidth="1"/>
    <col min="6663" max="6663" width="15.7109375" style="231" customWidth="1"/>
    <col min="6664" max="6664" width="9.5703125" style="231" bestFit="1" customWidth="1"/>
    <col min="6665" max="6665" width="9.28515625" style="231" bestFit="1" customWidth="1"/>
    <col min="6666" max="6912" width="9.140625" style="231"/>
    <col min="6913" max="6913" width="4.85546875" style="231" customWidth="1"/>
    <col min="6914" max="6914" width="38.42578125" style="231" customWidth="1"/>
    <col min="6915" max="6915" width="24.85546875" style="231" customWidth="1"/>
    <col min="6916" max="6918" width="11" style="231" customWidth="1"/>
    <col min="6919" max="6919" width="15.7109375" style="231" customWidth="1"/>
    <col min="6920" max="6920" width="9.5703125" style="231" bestFit="1" customWidth="1"/>
    <col min="6921" max="6921" width="9.28515625" style="231" bestFit="1" customWidth="1"/>
    <col min="6922" max="7168" width="9.140625" style="231"/>
    <col min="7169" max="7169" width="4.85546875" style="231" customWidth="1"/>
    <col min="7170" max="7170" width="38.42578125" style="231" customWidth="1"/>
    <col min="7171" max="7171" width="24.85546875" style="231" customWidth="1"/>
    <col min="7172" max="7174" width="11" style="231" customWidth="1"/>
    <col min="7175" max="7175" width="15.7109375" style="231" customWidth="1"/>
    <col min="7176" max="7176" width="9.5703125" style="231" bestFit="1" customWidth="1"/>
    <col min="7177" max="7177" width="9.28515625" style="231" bestFit="1" customWidth="1"/>
    <col min="7178" max="7424" width="9.140625" style="231"/>
    <col min="7425" max="7425" width="4.85546875" style="231" customWidth="1"/>
    <col min="7426" max="7426" width="38.42578125" style="231" customWidth="1"/>
    <col min="7427" max="7427" width="24.85546875" style="231" customWidth="1"/>
    <col min="7428" max="7430" width="11" style="231" customWidth="1"/>
    <col min="7431" max="7431" width="15.7109375" style="231" customWidth="1"/>
    <col min="7432" max="7432" width="9.5703125" style="231" bestFit="1" customWidth="1"/>
    <col min="7433" max="7433" width="9.28515625" style="231" bestFit="1" customWidth="1"/>
    <col min="7434" max="7680" width="9.140625" style="231"/>
    <col min="7681" max="7681" width="4.85546875" style="231" customWidth="1"/>
    <col min="7682" max="7682" width="38.42578125" style="231" customWidth="1"/>
    <col min="7683" max="7683" width="24.85546875" style="231" customWidth="1"/>
    <col min="7684" max="7686" width="11" style="231" customWidth="1"/>
    <col min="7687" max="7687" width="15.7109375" style="231" customWidth="1"/>
    <col min="7688" max="7688" width="9.5703125" style="231" bestFit="1" customWidth="1"/>
    <col min="7689" max="7689" width="9.28515625" style="231" bestFit="1" customWidth="1"/>
    <col min="7690" max="7936" width="9.140625" style="231"/>
    <col min="7937" max="7937" width="4.85546875" style="231" customWidth="1"/>
    <col min="7938" max="7938" width="38.42578125" style="231" customWidth="1"/>
    <col min="7939" max="7939" width="24.85546875" style="231" customWidth="1"/>
    <col min="7940" max="7942" width="11" style="231" customWidth="1"/>
    <col min="7943" max="7943" width="15.7109375" style="231" customWidth="1"/>
    <col min="7944" max="7944" width="9.5703125" style="231" bestFit="1" customWidth="1"/>
    <col min="7945" max="7945" width="9.28515625" style="231" bestFit="1" customWidth="1"/>
    <col min="7946" max="8192" width="9.140625" style="231"/>
    <col min="8193" max="8193" width="4.85546875" style="231" customWidth="1"/>
    <col min="8194" max="8194" width="38.42578125" style="231" customWidth="1"/>
    <col min="8195" max="8195" width="24.85546875" style="231" customWidth="1"/>
    <col min="8196" max="8198" width="11" style="231" customWidth="1"/>
    <col min="8199" max="8199" width="15.7109375" style="231" customWidth="1"/>
    <col min="8200" max="8200" width="9.5703125" style="231" bestFit="1" customWidth="1"/>
    <col min="8201" max="8201" width="9.28515625" style="231" bestFit="1" customWidth="1"/>
    <col min="8202" max="8448" width="9.140625" style="231"/>
    <col min="8449" max="8449" width="4.85546875" style="231" customWidth="1"/>
    <col min="8450" max="8450" width="38.42578125" style="231" customWidth="1"/>
    <col min="8451" max="8451" width="24.85546875" style="231" customWidth="1"/>
    <col min="8452" max="8454" width="11" style="231" customWidth="1"/>
    <col min="8455" max="8455" width="15.7109375" style="231" customWidth="1"/>
    <col min="8456" max="8456" width="9.5703125" style="231" bestFit="1" customWidth="1"/>
    <col min="8457" max="8457" width="9.28515625" style="231" bestFit="1" customWidth="1"/>
    <col min="8458" max="8704" width="9.140625" style="231"/>
    <col min="8705" max="8705" width="4.85546875" style="231" customWidth="1"/>
    <col min="8706" max="8706" width="38.42578125" style="231" customWidth="1"/>
    <col min="8707" max="8707" width="24.85546875" style="231" customWidth="1"/>
    <col min="8708" max="8710" width="11" style="231" customWidth="1"/>
    <col min="8711" max="8711" width="15.7109375" style="231" customWidth="1"/>
    <col min="8712" max="8712" width="9.5703125" style="231" bestFit="1" customWidth="1"/>
    <col min="8713" max="8713" width="9.28515625" style="231" bestFit="1" customWidth="1"/>
    <col min="8714" max="8960" width="9.140625" style="231"/>
    <col min="8961" max="8961" width="4.85546875" style="231" customWidth="1"/>
    <col min="8962" max="8962" width="38.42578125" style="231" customWidth="1"/>
    <col min="8963" max="8963" width="24.85546875" style="231" customWidth="1"/>
    <col min="8964" max="8966" width="11" style="231" customWidth="1"/>
    <col min="8967" max="8967" width="15.7109375" style="231" customWidth="1"/>
    <col min="8968" max="8968" width="9.5703125" style="231" bestFit="1" customWidth="1"/>
    <col min="8969" max="8969" width="9.28515625" style="231" bestFit="1" customWidth="1"/>
    <col min="8970" max="9216" width="9.140625" style="231"/>
    <col min="9217" max="9217" width="4.85546875" style="231" customWidth="1"/>
    <col min="9218" max="9218" width="38.42578125" style="231" customWidth="1"/>
    <col min="9219" max="9219" width="24.85546875" style="231" customWidth="1"/>
    <col min="9220" max="9222" width="11" style="231" customWidth="1"/>
    <col min="9223" max="9223" width="15.7109375" style="231" customWidth="1"/>
    <col min="9224" max="9224" width="9.5703125" style="231" bestFit="1" customWidth="1"/>
    <col min="9225" max="9225" width="9.28515625" style="231" bestFit="1" customWidth="1"/>
    <col min="9226" max="9472" width="9.140625" style="231"/>
    <col min="9473" max="9473" width="4.85546875" style="231" customWidth="1"/>
    <col min="9474" max="9474" width="38.42578125" style="231" customWidth="1"/>
    <col min="9475" max="9475" width="24.85546875" style="231" customWidth="1"/>
    <col min="9476" max="9478" width="11" style="231" customWidth="1"/>
    <col min="9479" max="9479" width="15.7109375" style="231" customWidth="1"/>
    <col min="9480" max="9480" width="9.5703125" style="231" bestFit="1" customWidth="1"/>
    <col min="9481" max="9481" width="9.28515625" style="231" bestFit="1" customWidth="1"/>
    <col min="9482" max="9728" width="9.140625" style="231"/>
    <col min="9729" max="9729" width="4.85546875" style="231" customWidth="1"/>
    <col min="9730" max="9730" width="38.42578125" style="231" customWidth="1"/>
    <col min="9731" max="9731" width="24.85546875" style="231" customWidth="1"/>
    <col min="9732" max="9734" width="11" style="231" customWidth="1"/>
    <col min="9735" max="9735" width="15.7109375" style="231" customWidth="1"/>
    <col min="9736" max="9736" width="9.5703125" style="231" bestFit="1" customWidth="1"/>
    <col min="9737" max="9737" width="9.28515625" style="231" bestFit="1" customWidth="1"/>
    <col min="9738" max="9984" width="9.140625" style="231"/>
    <col min="9985" max="9985" width="4.85546875" style="231" customWidth="1"/>
    <col min="9986" max="9986" width="38.42578125" style="231" customWidth="1"/>
    <col min="9987" max="9987" width="24.85546875" style="231" customWidth="1"/>
    <col min="9988" max="9990" width="11" style="231" customWidth="1"/>
    <col min="9991" max="9991" width="15.7109375" style="231" customWidth="1"/>
    <col min="9992" max="9992" width="9.5703125" style="231" bestFit="1" customWidth="1"/>
    <col min="9993" max="9993" width="9.28515625" style="231" bestFit="1" customWidth="1"/>
    <col min="9994" max="10240" width="9.140625" style="231"/>
    <col min="10241" max="10241" width="4.85546875" style="231" customWidth="1"/>
    <col min="10242" max="10242" width="38.42578125" style="231" customWidth="1"/>
    <col min="10243" max="10243" width="24.85546875" style="231" customWidth="1"/>
    <col min="10244" max="10246" width="11" style="231" customWidth="1"/>
    <col min="10247" max="10247" width="15.7109375" style="231" customWidth="1"/>
    <col min="10248" max="10248" width="9.5703125" style="231" bestFit="1" customWidth="1"/>
    <col min="10249" max="10249" width="9.28515625" style="231" bestFit="1" customWidth="1"/>
    <col min="10250" max="10496" width="9.140625" style="231"/>
    <col min="10497" max="10497" width="4.85546875" style="231" customWidth="1"/>
    <col min="10498" max="10498" width="38.42578125" style="231" customWidth="1"/>
    <col min="10499" max="10499" width="24.85546875" style="231" customWidth="1"/>
    <col min="10500" max="10502" width="11" style="231" customWidth="1"/>
    <col min="10503" max="10503" width="15.7109375" style="231" customWidth="1"/>
    <col min="10504" max="10504" width="9.5703125" style="231" bestFit="1" customWidth="1"/>
    <col min="10505" max="10505" width="9.28515625" style="231" bestFit="1" customWidth="1"/>
    <col min="10506" max="10752" width="9.140625" style="231"/>
    <col min="10753" max="10753" width="4.85546875" style="231" customWidth="1"/>
    <col min="10754" max="10754" width="38.42578125" style="231" customWidth="1"/>
    <col min="10755" max="10755" width="24.85546875" style="231" customWidth="1"/>
    <col min="10756" max="10758" width="11" style="231" customWidth="1"/>
    <col min="10759" max="10759" width="15.7109375" style="231" customWidth="1"/>
    <col min="10760" max="10760" width="9.5703125" style="231" bestFit="1" customWidth="1"/>
    <col min="10761" max="10761" width="9.28515625" style="231" bestFit="1" customWidth="1"/>
    <col min="10762" max="11008" width="9.140625" style="231"/>
    <col min="11009" max="11009" width="4.85546875" style="231" customWidth="1"/>
    <col min="11010" max="11010" width="38.42578125" style="231" customWidth="1"/>
    <col min="11011" max="11011" width="24.85546875" style="231" customWidth="1"/>
    <col min="11012" max="11014" width="11" style="231" customWidth="1"/>
    <col min="11015" max="11015" width="15.7109375" style="231" customWidth="1"/>
    <col min="11016" max="11016" width="9.5703125" style="231" bestFit="1" customWidth="1"/>
    <col min="11017" max="11017" width="9.28515625" style="231" bestFit="1" customWidth="1"/>
    <col min="11018" max="11264" width="9.140625" style="231"/>
    <col min="11265" max="11265" width="4.85546875" style="231" customWidth="1"/>
    <col min="11266" max="11266" width="38.42578125" style="231" customWidth="1"/>
    <col min="11267" max="11267" width="24.85546875" style="231" customWidth="1"/>
    <col min="11268" max="11270" width="11" style="231" customWidth="1"/>
    <col min="11271" max="11271" width="15.7109375" style="231" customWidth="1"/>
    <col min="11272" max="11272" width="9.5703125" style="231" bestFit="1" customWidth="1"/>
    <col min="11273" max="11273" width="9.28515625" style="231" bestFit="1" customWidth="1"/>
    <col min="11274" max="11520" width="9.140625" style="231"/>
    <col min="11521" max="11521" width="4.85546875" style="231" customWidth="1"/>
    <col min="11522" max="11522" width="38.42578125" style="231" customWidth="1"/>
    <col min="11523" max="11523" width="24.85546875" style="231" customWidth="1"/>
    <col min="11524" max="11526" width="11" style="231" customWidth="1"/>
    <col min="11527" max="11527" width="15.7109375" style="231" customWidth="1"/>
    <col min="11528" max="11528" width="9.5703125" style="231" bestFit="1" customWidth="1"/>
    <col min="11529" max="11529" width="9.28515625" style="231" bestFit="1" customWidth="1"/>
    <col min="11530" max="11776" width="9.140625" style="231"/>
    <col min="11777" max="11777" width="4.85546875" style="231" customWidth="1"/>
    <col min="11778" max="11778" width="38.42578125" style="231" customWidth="1"/>
    <col min="11779" max="11779" width="24.85546875" style="231" customWidth="1"/>
    <col min="11780" max="11782" width="11" style="231" customWidth="1"/>
    <col min="11783" max="11783" width="15.7109375" style="231" customWidth="1"/>
    <col min="11784" max="11784" width="9.5703125" style="231" bestFit="1" customWidth="1"/>
    <col min="11785" max="11785" width="9.28515625" style="231" bestFit="1" customWidth="1"/>
    <col min="11786" max="12032" width="9.140625" style="231"/>
    <col min="12033" max="12033" width="4.85546875" style="231" customWidth="1"/>
    <col min="12034" max="12034" width="38.42578125" style="231" customWidth="1"/>
    <col min="12035" max="12035" width="24.85546875" style="231" customWidth="1"/>
    <col min="12036" max="12038" width="11" style="231" customWidth="1"/>
    <col min="12039" max="12039" width="15.7109375" style="231" customWidth="1"/>
    <col min="12040" max="12040" width="9.5703125" style="231" bestFit="1" customWidth="1"/>
    <col min="12041" max="12041" width="9.28515625" style="231" bestFit="1" customWidth="1"/>
    <col min="12042" max="12288" width="9.140625" style="231"/>
    <col min="12289" max="12289" width="4.85546875" style="231" customWidth="1"/>
    <col min="12290" max="12290" width="38.42578125" style="231" customWidth="1"/>
    <col min="12291" max="12291" width="24.85546875" style="231" customWidth="1"/>
    <col min="12292" max="12294" width="11" style="231" customWidth="1"/>
    <col min="12295" max="12295" width="15.7109375" style="231" customWidth="1"/>
    <col min="12296" max="12296" width="9.5703125" style="231" bestFit="1" customWidth="1"/>
    <col min="12297" max="12297" width="9.28515625" style="231" bestFit="1" customWidth="1"/>
    <col min="12298" max="12544" width="9.140625" style="231"/>
    <col min="12545" max="12545" width="4.85546875" style="231" customWidth="1"/>
    <col min="12546" max="12546" width="38.42578125" style="231" customWidth="1"/>
    <col min="12547" max="12547" width="24.85546875" style="231" customWidth="1"/>
    <col min="12548" max="12550" width="11" style="231" customWidth="1"/>
    <col min="12551" max="12551" width="15.7109375" style="231" customWidth="1"/>
    <col min="12552" max="12552" width="9.5703125" style="231" bestFit="1" customWidth="1"/>
    <col min="12553" max="12553" width="9.28515625" style="231" bestFit="1" customWidth="1"/>
    <col min="12554" max="12800" width="9.140625" style="231"/>
    <col min="12801" max="12801" width="4.85546875" style="231" customWidth="1"/>
    <col min="12802" max="12802" width="38.42578125" style="231" customWidth="1"/>
    <col min="12803" max="12803" width="24.85546875" style="231" customWidth="1"/>
    <col min="12804" max="12806" width="11" style="231" customWidth="1"/>
    <col min="12807" max="12807" width="15.7109375" style="231" customWidth="1"/>
    <col min="12808" max="12808" width="9.5703125" style="231" bestFit="1" customWidth="1"/>
    <col min="12809" max="12809" width="9.28515625" style="231" bestFit="1" customWidth="1"/>
    <col min="12810" max="13056" width="9.140625" style="231"/>
    <col min="13057" max="13057" width="4.85546875" style="231" customWidth="1"/>
    <col min="13058" max="13058" width="38.42578125" style="231" customWidth="1"/>
    <col min="13059" max="13059" width="24.85546875" style="231" customWidth="1"/>
    <col min="13060" max="13062" width="11" style="231" customWidth="1"/>
    <col min="13063" max="13063" width="15.7109375" style="231" customWidth="1"/>
    <col min="13064" max="13064" width="9.5703125" style="231" bestFit="1" customWidth="1"/>
    <col min="13065" max="13065" width="9.28515625" style="231" bestFit="1" customWidth="1"/>
    <col min="13066" max="13312" width="9.140625" style="231"/>
    <col min="13313" max="13313" width="4.85546875" style="231" customWidth="1"/>
    <col min="13314" max="13314" width="38.42578125" style="231" customWidth="1"/>
    <col min="13315" max="13315" width="24.85546875" style="231" customWidth="1"/>
    <col min="13316" max="13318" width="11" style="231" customWidth="1"/>
    <col min="13319" max="13319" width="15.7109375" style="231" customWidth="1"/>
    <col min="13320" max="13320" width="9.5703125" style="231" bestFit="1" customWidth="1"/>
    <col min="13321" max="13321" width="9.28515625" style="231" bestFit="1" customWidth="1"/>
    <col min="13322" max="13568" width="9.140625" style="231"/>
    <col min="13569" max="13569" width="4.85546875" style="231" customWidth="1"/>
    <col min="13570" max="13570" width="38.42578125" style="231" customWidth="1"/>
    <col min="13571" max="13571" width="24.85546875" style="231" customWidth="1"/>
    <col min="13572" max="13574" width="11" style="231" customWidth="1"/>
    <col min="13575" max="13575" width="15.7109375" style="231" customWidth="1"/>
    <col min="13576" max="13576" width="9.5703125" style="231" bestFit="1" customWidth="1"/>
    <col min="13577" max="13577" width="9.28515625" style="231" bestFit="1" customWidth="1"/>
    <col min="13578" max="13824" width="9.140625" style="231"/>
    <col min="13825" max="13825" width="4.85546875" style="231" customWidth="1"/>
    <col min="13826" max="13826" width="38.42578125" style="231" customWidth="1"/>
    <col min="13827" max="13827" width="24.85546875" style="231" customWidth="1"/>
    <col min="13828" max="13830" width="11" style="231" customWidth="1"/>
    <col min="13831" max="13831" width="15.7109375" style="231" customWidth="1"/>
    <col min="13832" max="13832" width="9.5703125" style="231" bestFit="1" customWidth="1"/>
    <col min="13833" max="13833" width="9.28515625" style="231" bestFit="1" customWidth="1"/>
    <col min="13834" max="14080" width="9.140625" style="231"/>
    <col min="14081" max="14081" width="4.85546875" style="231" customWidth="1"/>
    <col min="14082" max="14082" width="38.42578125" style="231" customWidth="1"/>
    <col min="14083" max="14083" width="24.85546875" style="231" customWidth="1"/>
    <col min="14084" max="14086" width="11" style="231" customWidth="1"/>
    <col min="14087" max="14087" width="15.7109375" style="231" customWidth="1"/>
    <col min="14088" max="14088" width="9.5703125" style="231" bestFit="1" customWidth="1"/>
    <col min="14089" max="14089" width="9.28515625" style="231" bestFit="1" customWidth="1"/>
    <col min="14090" max="14336" width="9.140625" style="231"/>
    <col min="14337" max="14337" width="4.85546875" style="231" customWidth="1"/>
    <col min="14338" max="14338" width="38.42578125" style="231" customWidth="1"/>
    <col min="14339" max="14339" width="24.85546875" style="231" customWidth="1"/>
    <col min="14340" max="14342" width="11" style="231" customWidth="1"/>
    <col min="14343" max="14343" width="15.7109375" style="231" customWidth="1"/>
    <col min="14344" max="14344" width="9.5703125" style="231" bestFit="1" customWidth="1"/>
    <col min="14345" max="14345" width="9.28515625" style="231" bestFit="1" customWidth="1"/>
    <col min="14346" max="14592" width="9.140625" style="231"/>
    <col min="14593" max="14593" width="4.85546875" style="231" customWidth="1"/>
    <col min="14594" max="14594" width="38.42578125" style="231" customWidth="1"/>
    <col min="14595" max="14595" width="24.85546875" style="231" customWidth="1"/>
    <col min="14596" max="14598" width="11" style="231" customWidth="1"/>
    <col min="14599" max="14599" width="15.7109375" style="231" customWidth="1"/>
    <col min="14600" max="14600" width="9.5703125" style="231" bestFit="1" customWidth="1"/>
    <col min="14601" max="14601" width="9.28515625" style="231" bestFit="1" customWidth="1"/>
    <col min="14602" max="14848" width="9.140625" style="231"/>
    <col min="14849" max="14849" width="4.85546875" style="231" customWidth="1"/>
    <col min="14850" max="14850" width="38.42578125" style="231" customWidth="1"/>
    <col min="14851" max="14851" width="24.85546875" style="231" customWidth="1"/>
    <col min="14852" max="14854" width="11" style="231" customWidth="1"/>
    <col min="14855" max="14855" width="15.7109375" style="231" customWidth="1"/>
    <col min="14856" max="14856" width="9.5703125" style="231" bestFit="1" customWidth="1"/>
    <col min="14857" max="14857" width="9.28515625" style="231" bestFit="1" customWidth="1"/>
    <col min="14858" max="15104" width="9.140625" style="231"/>
    <col min="15105" max="15105" width="4.85546875" style="231" customWidth="1"/>
    <col min="15106" max="15106" width="38.42578125" style="231" customWidth="1"/>
    <col min="15107" max="15107" width="24.85546875" style="231" customWidth="1"/>
    <col min="15108" max="15110" width="11" style="231" customWidth="1"/>
    <col min="15111" max="15111" width="15.7109375" style="231" customWidth="1"/>
    <col min="15112" max="15112" width="9.5703125" style="231" bestFit="1" customWidth="1"/>
    <col min="15113" max="15113" width="9.28515625" style="231" bestFit="1" customWidth="1"/>
    <col min="15114" max="15360" width="9.140625" style="231"/>
    <col min="15361" max="15361" width="4.85546875" style="231" customWidth="1"/>
    <col min="15362" max="15362" width="38.42578125" style="231" customWidth="1"/>
    <col min="15363" max="15363" width="24.85546875" style="231" customWidth="1"/>
    <col min="15364" max="15366" width="11" style="231" customWidth="1"/>
    <col min="15367" max="15367" width="15.7109375" style="231" customWidth="1"/>
    <col min="15368" max="15368" width="9.5703125" style="231" bestFit="1" customWidth="1"/>
    <col min="15369" max="15369" width="9.28515625" style="231" bestFit="1" customWidth="1"/>
    <col min="15370" max="15616" width="9.140625" style="231"/>
    <col min="15617" max="15617" width="4.85546875" style="231" customWidth="1"/>
    <col min="15618" max="15618" width="38.42578125" style="231" customWidth="1"/>
    <col min="15619" max="15619" width="24.85546875" style="231" customWidth="1"/>
    <col min="15620" max="15622" width="11" style="231" customWidth="1"/>
    <col min="15623" max="15623" width="15.7109375" style="231" customWidth="1"/>
    <col min="15624" max="15624" width="9.5703125" style="231" bestFit="1" customWidth="1"/>
    <col min="15625" max="15625" width="9.28515625" style="231" bestFit="1" customWidth="1"/>
    <col min="15626" max="15872" width="9.140625" style="231"/>
    <col min="15873" max="15873" width="4.85546875" style="231" customWidth="1"/>
    <col min="15874" max="15874" width="38.42578125" style="231" customWidth="1"/>
    <col min="15875" max="15875" width="24.85546875" style="231" customWidth="1"/>
    <col min="15876" max="15878" width="11" style="231" customWidth="1"/>
    <col min="15879" max="15879" width="15.7109375" style="231" customWidth="1"/>
    <col min="15880" max="15880" width="9.5703125" style="231" bestFit="1" customWidth="1"/>
    <col min="15881" max="15881" width="9.28515625" style="231" bestFit="1" customWidth="1"/>
    <col min="15882" max="16128" width="9.140625" style="231"/>
    <col min="16129" max="16129" width="4.85546875" style="231" customWidth="1"/>
    <col min="16130" max="16130" width="38.42578125" style="231" customWidth="1"/>
    <col min="16131" max="16131" width="24.85546875" style="231" customWidth="1"/>
    <col min="16132" max="16134" width="11" style="231" customWidth="1"/>
    <col min="16135" max="16135" width="15.7109375" style="231" customWidth="1"/>
    <col min="16136" max="16136" width="9.5703125" style="231" bestFit="1" customWidth="1"/>
    <col min="16137" max="16137" width="9.28515625" style="231" bestFit="1" customWidth="1"/>
    <col min="16138" max="16384" width="9.140625" style="231"/>
  </cols>
  <sheetData>
    <row r="1" spans="1:256" s="218" customFormat="1" x14ac:dyDescent="0.2">
      <c r="A1" s="218" t="s">
        <v>136</v>
      </c>
      <c r="D1" s="219"/>
      <c r="E1" s="219"/>
      <c r="F1" s="219"/>
      <c r="G1" s="219"/>
      <c r="J1" s="220"/>
      <c r="K1" s="220"/>
      <c r="N1" s="221"/>
      <c r="O1" s="221"/>
      <c r="P1" s="222"/>
      <c r="Q1" s="223"/>
      <c r="R1" s="224"/>
      <c r="S1" s="223"/>
      <c r="T1" s="222"/>
    </row>
    <row r="2" spans="1:256" s="228" customFormat="1" x14ac:dyDescent="0.2">
      <c r="A2" s="218"/>
      <c r="B2" s="218"/>
      <c r="C2" s="218"/>
      <c r="D2" s="89"/>
      <c r="E2" s="225"/>
      <c r="F2" s="226"/>
      <c r="G2" s="227"/>
      <c r="I2" s="229"/>
      <c r="J2" s="230"/>
      <c r="K2" s="230"/>
    </row>
    <row r="3" spans="1:256" s="218" customFormat="1" x14ac:dyDescent="0.2">
      <c r="D3" s="89"/>
      <c r="E3" s="225"/>
      <c r="F3" s="226"/>
      <c r="G3" s="227"/>
      <c r="I3" s="229"/>
      <c r="J3" s="230"/>
      <c r="K3" s="230"/>
      <c r="N3" s="221"/>
      <c r="O3" s="221"/>
      <c r="P3" s="222"/>
      <c r="Q3" s="223"/>
      <c r="R3" s="224"/>
      <c r="S3" s="223"/>
      <c r="T3" s="222"/>
    </row>
    <row r="5" spans="1:256" ht="14.25" x14ac:dyDescent="0.2">
      <c r="A5" s="690" t="s">
        <v>329</v>
      </c>
      <c r="B5" s="690"/>
      <c r="C5" s="690"/>
      <c r="D5" s="690"/>
      <c r="E5" s="690"/>
      <c r="F5" s="690"/>
      <c r="G5" s="690"/>
      <c r="H5" s="216"/>
    </row>
    <row r="6" spans="1:256" s="526" customFormat="1" x14ac:dyDescent="0.2">
      <c r="A6" s="726" t="s">
        <v>323</v>
      </c>
      <c r="B6" s="726"/>
      <c r="C6" s="726"/>
      <c r="D6" s="726"/>
      <c r="E6" s="726"/>
      <c r="F6" s="726"/>
      <c r="G6" s="726"/>
      <c r="H6" s="522"/>
      <c r="I6" s="523"/>
      <c r="J6" s="524"/>
      <c r="K6" s="524"/>
      <c r="L6" s="524"/>
      <c r="M6" s="524"/>
      <c r="N6" s="524"/>
      <c r="O6" s="524"/>
      <c r="P6" s="524"/>
      <c r="Q6" s="525"/>
      <c r="R6" s="525"/>
      <c r="S6" s="525"/>
      <c r="T6" s="525"/>
      <c r="U6" s="525"/>
      <c r="V6" s="525"/>
      <c r="W6" s="525"/>
      <c r="X6" s="727"/>
      <c r="Y6" s="728"/>
      <c r="Z6" s="727"/>
      <c r="AA6" s="727"/>
      <c r="AB6" s="727"/>
      <c r="AC6" s="727"/>
      <c r="AD6" s="727"/>
      <c r="AE6" s="525"/>
      <c r="AF6" s="525"/>
      <c r="AG6" s="525"/>
      <c r="AH6" s="525"/>
      <c r="AI6" s="525"/>
      <c r="AJ6" s="525"/>
      <c r="AK6" s="525"/>
      <c r="AL6" s="525"/>
      <c r="AM6" s="525"/>
      <c r="AN6" s="525"/>
      <c r="AO6" s="525"/>
      <c r="AP6" s="525"/>
      <c r="AQ6" s="525"/>
      <c r="AR6" s="525"/>
      <c r="AS6" s="525"/>
      <c r="AT6" s="525"/>
      <c r="AU6" s="525"/>
      <c r="AV6" s="525"/>
      <c r="AW6" s="525"/>
      <c r="AX6" s="525"/>
      <c r="AY6" s="525"/>
      <c r="AZ6" s="525"/>
      <c r="BA6" s="525"/>
      <c r="BB6" s="525"/>
      <c r="BC6" s="525"/>
      <c r="BD6" s="525"/>
      <c r="BE6" s="525"/>
      <c r="BF6" s="525"/>
      <c r="BG6" s="525"/>
      <c r="BH6" s="525"/>
      <c r="BI6" s="525"/>
      <c r="BJ6" s="525"/>
      <c r="BK6" s="525"/>
      <c r="BL6" s="525"/>
      <c r="BM6" s="525"/>
      <c r="BN6" s="525"/>
      <c r="BO6" s="525"/>
      <c r="BP6" s="525"/>
      <c r="BQ6" s="525"/>
      <c r="BR6" s="525"/>
      <c r="BS6" s="525"/>
      <c r="BT6" s="525"/>
      <c r="BU6" s="525"/>
      <c r="BV6" s="525"/>
      <c r="BW6" s="525"/>
      <c r="BX6" s="525"/>
      <c r="BY6" s="525"/>
      <c r="BZ6" s="525"/>
      <c r="CA6" s="525"/>
      <c r="CB6" s="525"/>
      <c r="CC6" s="525"/>
      <c r="CD6" s="525"/>
      <c r="CE6" s="525"/>
      <c r="CF6" s="525"/>
      <c r="CG6" s="525"/>
      <c r="CH6" s="525"/>
      <c r="CI6" s="525"/>
      <c r="CJ6" s="525"/>
      <c r="CK6" s="525"/>
      <c r="CL6" s="525"/>
      <c r="CM6" s="525"/>
      <c r="CN6" s="525"/>
      <c r="CO6" s="525"/>
      <c r="CP6" s="525"/>
      <c r="CQ6" s="525"/>
      <c r="CR6" s="525"/>
      <c r="CS6" s="525"/>
      <c r="CT6" s="525"/>
      <c r="CU6" s="525"/>
      <c r="CV6" s="525"/>
      <c r="CW6" s="525"/>
      <c r="CX6" s="525"/>
      <c r="CY6" s="525"/>
      <c r="CZ6" s="525"/>
      <c r="DA6" s="525"/>
      <c r="DB6" s="525"/>
      <c r="DC6" s="525"/>
      <c r="DD6" s="525"/>
      <c r="DE6" s="525"/>
      <c r="DF6" s="525"/>
      <c r="DG6" s="525"/>
      <c r="DH6" s="525"/>
      <c r="DI6" s="525"/>
      <c r="DJ6" s="525"/>
      <c r="DK6" s="525"/>
      <c r="DL6" s="525"/>
      <c r="DM6" s="525"/>
      <c r="DN6" s="525"/>
      <c r="DO6" s="525"/>
      <c r="DP6" s="525"/>
      <c r="DQ6" s="525"/>
      <c r="DR6" s="525"/>
      <c r="DS6" s="525"/>
      <c r="DT6" s="525"/>
      <c r="DU6" s="525"/>
      <c r="DV6" s="525"/>
      <c r="DW6" s="525"/>
      <c r="DX6" s="525"/>
      <c r="DY6" s="525"/>
      <c r="DZ6" s="525"/>
      <c r="EA6" s="525"/>
      <c r="EB6" s="525"/>
      <c r="EC6" s="525"/>
      <c r="ED6" s="525"/>
      <c r="EE6" s="525"/>
      <c r="EF6" s="525"/>
      <c r="EG6" s="525"/>
      <c r="EH6" s="525"/>
      <c r="EI6" s="525"/>
      <c r="EJ6" s="525"/>
      <c r="EK6" s="525"/>
      <c r="EL6" s="525"/>
      <c r="EM6" s="525"/>
      <c r="EN6" s="525"/>
      <c r="EO6" s="525"/>
      <c r="EP6" s="525"/>
      <c r="EQ6" s="525"/>
      <c r="ER6" s="525"/>
      <c r="ES6" s="525"/>
      <c r="ET6" s="525"/>
      <c r="EU6" s="525"/>
      <c r="EV6" s="525"/>
      <c r="EW6" s="525"/>
      <c r="EX6" s="525"/>
      <c r="EY6" s="525"/>
      <c r="EZ6" s="525"/>
      <c r="FA6" s="525"/>
      <c r="FB6" s="525"/>
      <c r="FC6" s="525"/>
      <c r="FD6" s="525"/>
      <c r="FE6" s="525"/>
      <c r="FF6" s="525"/>
      <c r="FG6" s="525"/>
      <c r="FH6" s="525"/>
      <c r="FI6" s="525"/>
      <c r="FJ6" s="525"/>
      <c r="FK6" s="525"/>
      <c r="FL6" s="525"/>
      <c r="FM6" s="525"/>
      <c r="FN6" s="525"/>
      <c r="FO6" s="525"/>
      <c r="FP6" s="525"/>
      <c r="FQ6" s="525"/>
      <c r="FR6" s="525"/>
      <c r="FS6" s="525"/>
      <c r="FT6" s="525"/>
      <c r="FU6" s="525"/>
      <c r="FV6" s="525"/>
      <c r="FW6" s="525"/>
      <c r="FX6" s="525"/>
      <c r="FY6" s="525"/>
      <c r="FZ6" s="525"/>
      <c r="GA6" s="525"/>
      <c r="GB6" s="525"/>
      <c r="GC6" s="525"/>
      <c r="GD6" s="525"/>
      <c r="GE6" s="525"/>
      <c r="GF6" s="525"/>
      <c r="GG6" s="525"/>
      <c r="GH6" s="525"/>
      <c r="GI6" s="525"/>
      <c r="GJ6" s="525"/>
      <c r="GK6" s="525"/>
      <c r="GL6" s="525"/>
      <c r="GM6" s="525"/>
      <c r="GN6" s="525"/>
      <c r="GO6" s="525"/>
      <c r="GP6" s="525"/>
      <c r="GQ6" s="525"/>
      <c r="GR6" s="525"/>
      <c r="GS6" s="525"/>
      <c r="GT6" s="525"/>
      <c r="GU6" s="525"/>
      <c r="GV6" s="525"/>
      <c r="GW6" s="525"/>
      <c r="GX6" s="525"/>
      <c r="GY6" s="525"/>
      <c r="GZ6" s="525"/>
      <c r="HA6" s="525"/>
      <c r="HB6" s="525"/>
      <c r="HC6" s="525"/>
      <c r="HD6" s="525"/>
      <c r="HE6" s="525"/>
      <c r="HF6" s="525"/>
      <c r="HG6" s="525"/>
      <c r="HH6" s="525"/>
      <c r="HI6" s="525"/>
      <c r="HJ6" s="525"/>
      <c r="HK6" s="525"/>
      <c r="HL6" s="525"/>
      <c r="HM6" s="525"/>
      <c r="HN6" s="525"/>
      <c r="HO6" s="525"/>
      <c r="HP6" s="525"/>
      <c r="HQ6" s="525"/>
      <c r="HR6" s="525"/>
      <c r="HS6" s="525"/>
      <c r="HT6" s="525"/>
      <c r="HU6" s="525"/>
      <c r="HV6" s="525"/>
      <c r="HW6" s="525"/>
      <c r="HX6" s="525"/>
      <c r="HY6" s="525"/>
      <c r="HZ6" s="525"/>
      <c r="IA6" s="525"/>
      <c r="IB6" s="525"/>
      <c r="IC6" s="525"/>
      <c r="ID6" s="525"/>
      <c r="IE6" s="525"/>
      <c r="IF6" s="525"/>
      <c r="IG6" s="525"/>
      <c r="IH6" s="525"/>
      <c r="II6" s="525"/>
      <c r="IJ6" s="525"/>
      <c r="IK6" s="525"/>
      <c r="IL6" s="525"/>
      <c r="IM6" s="525"/>
      <c r="IN6" s="525"/>
      <c r="IO6" s="525"/>
      <c r="IP6" s="525"/>
      <c r="IQ6" s="525"/>
      <c r="IR6" s="525"/>
      <c r="IS6" s="525"/>
      <c r="IT6" s="525"/>
      <c r="IU6" s="525"/>
      <c r="IV6" s="525"/>
    </row>
    <row r="7" spans="1:256" ht="94.5" customHeight="1" x14ac:dyDescent="0.2">
      <c r="A7" s="691" t="str">
        <f>' ССР'!A7:D7</f>
        <v>на разработку проектной документации и рабочей документации на строительство тепловой сети для подключения к системам теплоснабжения ПАО «МОЭК» объекта
, расположенного по адресу: __________________________________</v>
      </c>
      <c r="B7" s="692"/>
      <c r="C7" s="692"/>
      <c r="D7" s="692"/>
      <c r="E7" s="692"/>
      <c r="F7" s="692"/>
      <c r="G7" s="692"/>
      <c r="H7" s="232"/>
    </row>
    <row r="8" spans="1:256" x14ac:dyDescent="0.2">
      <c r="A8" s="190"/>
      <c r="B8" s="190"/>
      <c r="C8" s="190"/>
      <c r="D8" s="190"/>
      <c r="E8" s="190"/>
      <c r="F8" s="190"/>
      <c r="G8" s="190"/>
      <c r="H8" s="527"/>
    </row>
    <row r="9" spans="1:256" x14ac:dyDescent="0.2">
      <c r="A9" s="693" t="s">
        <v>172</v>
      </c>
      <c r="B9" s="693"/>
      <c r="C9" s="693"/>
      <c r="D9" s="693"/>
      <c r="E9" s="693"/>
      <c r="F9" s="693"/>
      <c r="G9" s="693"/>
    </row>
    <row r="10" spans="1:256" x14ac:dyDescent="0.2">
      <c r="A10" s="509"/>
      <c r="B10" s="509"/>
      <c r="C10" s="509"/>
      <c r="D10" s="509"/>
      <c r="E10" s="509"/>
      <c r="F10" s="509"/>
      <c r="G10" s="509"/>
    </row>
    <row r="11" spans="1:256" ht="76.5" x14ac:dyDescent="0.2">
      <c r="A11" s="235" t="s">
        <v>53</v>
      </c>
      <c r="B11" s="510" t="s">
        <v>54</v>
      </c>
      <c r="C11" s="510" t="s">
        <v>174</v>
      </c>
      <c r="D11" s="236" t="s">
        <v>173</v>
      </c>
      <c r="E11" s="510" t="s">
        <v>55</v>
      </c>
      <c r="F11" s="510" t="s">
        <v>56</v>
      </c>
      <c r="G11" s="510" t="s">
        <v>57</v>
      </c>
    </row>
    <row r="12" spans="1:256" x14ac:dyDescent="0.2">
      <c r="A12" s="237"/>
      <c r="B12" s="237" t="s">
        <v>59</v>
      </c>
      <c r="C12" s="237"/>
      <c r="D12" s="238"/>
      <c r="E12" s="237" t="s">
        <v>60</v>
      </c>
      <c r="F12" s="528"/>
      <c r="G12" s="237"/>
      <c r="H12" s="232"/>
    </row>
    <row r="13" spans="1:256" ht="38.25" x14ac:dyDescent="0.2">
      <c r="A13" s="237"/>
      <c r="B13" s="240" t="s">
        <v>61</v>
      </c>
      <c r="C13" s="237"/>
      <c r="D13" s="238"/>
      <c r="E13" s="237"/>
      <c r="F13" s="241"/>
      <c r="G13" s="237"/>
    </row>
    <row r="14" spans="1:256" x14ac:dyDescent="0.2">
      <c r="A14" s="237"/>
      <c r="B14" s="237" t="s">
        <v>62</v>
      </c>
      <c r="C14" s="237" t="s">
        <v>63</v>
      </c>
      <c r="D14" s="238"/>
      <c r="E14" s="237"/>
      <c r="F14" s="528"/>
      <c r="G14" s="242"/>
    </row>
    <row r="15" spans="1:256" ht="38.25" x14ac:dyDescent="0.2">
      <c r="A15" s="237"/>
      <c r="B15" s="240" t="s">
        <v>64</v>
      </c>
      <c r="C15" s="237" t="s">
        <v>65</v>
      </c>
      <c r="D15" s="238"/>
      <c r="E15" s="237"/>
      <c r="F15" s="241"/>
      <c r="G15" s="245"/>
      <c r="H15" s="232"/>
    </row>
    <row r="16" spans="1:256" ht="89.25" hidden="1" x14ac:dyDescent="0.2">
      <c r="A16" s="237"/>
      <c r="B16" s="244" t="s">
        <v>324</v>
      </c>
      <c r="C16" s="529" t="s">
        <v>341</v>
      </c>
      <c r="D16" s="518">
        <v>3.41</v>
      </c>
      <c r="E16" s="237"/>
      <c r="F16" s="241"/>
      <c r="G16" s="245">
        <f>ROUND(G15*D16,2)</f>
        <v>0</v>
      </c>
    </row>
    <row r="17" spans="1:7" hidden="1" x14ac:dyDescent="0.2">
      <c r="A17" s="237"/>
      <c r="B17" s="244" t="s">
        <v>325</v>
      </c>
      <c r="C17" s="248"/>
      <c r="D17" s="530">
        <v>1</v>
      </c>
      <c r="E17" s="237"/>
      <c r="F17" s="241"/>
      <c r="G17" s="245">
        <f>ROUND(G16*D17,2)</f>
        <v>0</v>
      </c>
    </row>
    <row r="18" spans="1:7" hidden="1" x14ac:dyDescent="0.2">
      <c r="A18" s="237"/>
      <c r="B18" s="240" t="s">
        <v>1</v>
      </c>
      <c r="C18" s="240"/>
      <c r="D18" s="528">
        <v>0.18</v>
      </c>
      <c r="E18" s="237"/>
      <c r="F18" s="241"/>
      <c r="G18" s="243">
        <f>ROUND(G17*D18,2)</f>
        <v>0</v>
      </c>
    </row>
    <row r="19" spans="1:7" hidden="1" x14ac:dyDescent="0.2">
      <c r="A19" s="237"/>
      <c r="B19" s="244" t="s">
        <v>72</v>
      </c>
      <c r="C19" s="240"/>
      <c r="D19" s="238"/>
      <c r="E19" s="237"/>
      <c r="F19" s="241"/>
      <c r="G19" s="245">
        <f>ROUND(G17+G18,2)</f>
        <v>0</v>
      </c>
    </row>
    <row r="23" spans="1:7" x14ac:dyDescent="0.2">
      <c r="B23" s="273" t="str">
        <f>Т.с.!B71</f>
        <v>Составил:  ______________ /_______/</v>
      </c>
    </row>
    <row r="26" spans="1:7" x14ac:dyDescent="0.2">
      <c r="B26" s="273" t="str">
        <f>Т.с.!B74</f>
        <v>Проверил:          _____________  /________/</v>
      </c>
    </row>
  </sheetData>
  <mergeCells count="5">
    <mergeCell ref="A5:G5"/>
    <mergeCell ref="A6:G6"/>
    <mergeCell ref="X6:AD6"/>
    <mergeCell ref="A7:G7"/>
    <mergeCell ref="A9:G9"/>
  </mergeCells>
  <printOptions horizontalCentered="1"/>
  <pageMargins left="0.31496062992125984" right="0.11811023622047245" top="0.74803149606299213" bottom="0.74803149606299213" header="0" footer="0"/>
  <pageSetup paperSize="9" scale="9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X74"/>
  <sheetViews>
    <sheetView view="pageBreakPreview" zoomScale="80" zoomScaleNormal="100" zoomScaleSheetLayoutView="80" workbookViewId="0">
      <selection sqref="A1:XFD3"/>
    </sheetView>
  </sheetViews>
  <sheetFormatPr defaultRowHeight="12.75" x14ac:dyDescent="0.2"/>
  <cols>
    <col min="1" max="1" width="11" style="346" customWidth="1"/>
    <col min="2" max="2" width="44.140625" style="346" customWidth="1"/>
    <col min="3" max="3" width="17.85546875" style="346" customWidth="1"/>
    <col min="4" max="4" width="20.28515625" style="346" customWidth="1"/>
    <col min="5" max="5" width="18.7109375" style="346" customWidth="1"/>
    <col min="6" max="6" width="12.28515625" style="346" customWidth="1"/>
    <col min="7" max="7" width="13.140625" style="346" customWidth="1"/>
    <col min="8" max="8" width="11.5703125" style="345" bestFit="1" customWidth="1"/>
    <col min="9" max="9" width="12.28515625" style="345" customWidth="1"/>
    <col min="10" max="10" width="5.140625" style="345" bestFit="1" customWidth="1"/>
    <col min="11" max="24" width="9.140625" style="345"/>
    <col min="25" max="16384" width="9.140625" style="346"/>
  </cols>
  <sheetData>
    <row r="1" spans="1:24" ht="8.25" customHeight="1" x14ac:dyDescent="0.2"/>
    <row r="2" spans="1:24" ht="14.25" x14ac:dyDescent="0.2">
      <c r="A2" s="729" t="s">
        <v>150</v>
      </c>
      <c r="B2" s="729"/>
      <c r="C2" s="729"/>
      <c r="D2" s="729"/>
      <c r="E2" s="729"/>
      <c r="F2" s="729"/>
      <c r="G2" s="729"/>
    </row>
    <row r="3" spans="1:24" ht="14.25" x14ac:dyDescent="0.2">
      <c r="A3" s="469"/>
      <c r="B3" s="469"/>
      <c r="C3" s="469"/>
      <c r="D3" s="469"/>
      <c r="E3" s="469"/>
      <c r="F3" s="469"/>
      <c r="G3" s="469"/>
    </row>
    <row r="4" spans="1:24" s="348" customFormat="1" ht="78" customHeight="1" x14ac:dyDescent="0.2">
      <c r="A4" s="731" t="str">
        <f>' ССР'!A7:D7</f>
        <v>на разработку проектной документации и рабочей документации на строительство тепловой сети для подключения к системам теплоснабжения ПАО «МОЭК» объекта
, расположенного по адресу: __________________________________</v>
      </c>
      <c r="B4" s="732"/>
      <c r="C4" s="732"/>
      <c r="D4" s="732"/>
      <c r="E4" s="732"/>
      <c r="F4" s="732"/>
      <c r="G4" s="732"/>
      <c r="H4" s="730"/>
      <c r="I4" s="730"/>
      <c r="J4" s="730"/>
      <c r="K4" s="730"/>
      <c r="L4" s="730"/>
      <c r="M4" s="730"/>
      <c r="N4" s="730"/>
      <c r="O4" s="730"/>
      <c r="P4" s="345"/>
      <c r="Q4" s="345"/>
      <c r="R4" s="345"/>
      <c r="S4" s="345"/>
      <c r="T4" s="345"/>
      <c r="U4" s="345"/>
      <c r="V4" s="345"/>
      <c r="W4" s="345"/>
      <c r="X4" s="345"/>
    </row>
    <row r="5" spans="1:24" s="348" customFormat="1" x14ac:dyDescent="0.2">
      <c r="A5" s="349"/>
      <c r="B5" s="350"/>
      <c r="C5" s="350"/>
      <c r="D5" s="350"/>
      <c r="E5" s="350"/>
      <c r="F5" s="350"/>
      <c r="G5" s="350"/>
      <c r="H5" s="351"/>
      <c r="I5" s="351"/>
      <c r="J5" s="351"/>
      <c r="K5" s="351"/>
      <c r="L5" s="351"/>
      <c r="M5" s="351"/>
      <c r="N5" s="351"/>
      <c r="O5" s="351"/>
      <c r="P5" s="345"/>
      <c r="Q5" s="345"/>
      <c r="R5" s="345"/>
      <c r="S5" s="345"/>
      <c r="T5" s="345"/>
      <c r="U5" s="345"/>
      <c r="V5" s="345"/>
      <c r="W5" s="345"/>
      <c r="X5" s="345"/>
    </row>
    <row r="6" spans="1:24" ht="14.25" x14ac:dyDescent="0.2">
      <c r="A6" s="729" t="s">
        <v>177</v>
      </c>
      <c r="B6" s="729"/>
      <c r="C6" s="729"/>
      <c r="D6" s="729"/>
      <c r="E6" s="729"/>
      <c r="F6" s="729"/>
      <c r="G6" s="729"/>
    </row>
    <row r="7" spans="1:24" ht="14.25" x14ac:dyDescent="0.2">
      <c r="A7" s="181"/>
      <c r="B7" s="181"/>
      <c r="C7" s="181"/>
      <c r="D7" s="181"/>
      <c r="E7" s="181"/>
      <c r="F7" s="181"/>
      <c r="G7" s="181"/>
    </row>
    <row r="8" spans="1:24" ht="51.75" customHeight="1" x14ac:dyDescent="0.2">
      <c r="A8" s="734" t="s">
        <v>310</v>
      </c>
      <c r="B8" s="734"/>
      <c r="C8" s="734"/>
      <c r="D8" s="734"/>
      <c r="E8" s="734"/>
      <c r="F8" s="734"/>
      <c r="G8" s="734"/>
      <c r="H8" s="190"/>
      <c r="I8" s="190"/>
      <c r="J8" s="190"/>
      <c r="K8" s="190"/>
      <c r="L8" s="190"/>
      <c r="M8" s="190"/>
      <c r="N8" s="190"/>
      <c r="O8" s="190"/>
    </row>
    <row r="9" spans="1:24" x14ac:dyDescent="0.2">
      <c r="H9" s="352"/>
    </row>
    <row r="10" spans="1:24" x14ac:dyDescent="0.2">
      <c r="A10" s="346" t="s">
        <v>101</v>
      </c>
    </row>
    <row r="11" spans="1:24" x14ac:dyDescent="0.2">
      <c r="A11" s="735" t="s">
        <v>102</v>
      </c>
      <c r="B11" s="735"/>
    </row>
    <row r="12" spans="1:24" x14ac:dyDescent="0.2">
      <c r="A12" s="346" t="s">
        <v>103</v>
      </c>
    </row>
    <row r="13" spans="1:24" x14ac:dyDescent="0.2">
      <c r="A13" s="346" t="s">
        <v>104</v>
      </c>
    </row>
    <row r="14" spans="1:24" x14ac:dyDescent="0.2">
      <c r="A14" s="346" t="s">
        <v>105</v>
      </c>
      <c r="H14" s="346"/>
      <c r="I14" s="346"/>
      <c r="J14" s="346"/>
      <c r="K14" s="346"/>
    </row>
    <row r="15" spans="1:24" x14ac:dyDescent="0.2">
      <c r="A15" s="346" t="s">
        <v>106</v>
      </c>
      <c r="H15" s="346"/>
      <c r="I15" s="346"/>
      <c r="J15" s="346"/>
      <c r="K15" s="346"/>
    </row>
    <row r="16" spans="1:24" x14ac:dyDescent="0.2">
      <c r="A16" s="346" t="s">
        <v>248</v>
      </c>
      <c r="C16" s="346" t="s">
        <v>250</v>
      </c>
      <c r="D16" s="353">
        <v>10798.6</v>
      </c>
      <c r="E16" s="354" t="s">
        <v>107</v>
      </c>
      <c r="H16" s="346"/>
      <c r="I16" s="346"/>
      <c r="J16" s="346"/>
      <c r="K16" s="346"/>
    </row>
    <row r="18" spans="1:21" x14ac:dyDescent="0.2">
      <c r="A18" s="346" t="s">
        <v>254</v>
      </c>
      <c r="H18" s="355">
        <f>Т.с.!C58</f>
        <v>0</v>
      </c>
      <c r="I18" s="346"/>
      <c r="J18" s="346"/>
      <c r="K18" s="346"/>
    </row>
    <row r="19" spans="1:21" x14ac:dyDescent="0.2">
      <c r="A19" s="346" t="s">
        <v>253</v>
      </c>
      <c r="H19" s="346"/>
      <c r="I19" s="346"/>
      <c r="J19" s="346"/>
      <c r="K19" s="346"/>
    </row>
    <row r="20" spans="1:21" ht="15.75" customHeight="1" x14ac:dyDescent="0.2">
      <c r="A20" s="346" t="s">
        <v>252</v>
      </c>
      <c r="B20" s="346" t="s">
        <v>108</v>
      </c>
      <c r="H20" s="347"/>
      <c r="I20" s="347"/>
      <c r="J20" s="347"/>
      <c r="K20" s="347"/>
      <c r="L20" s="347"/>
      <c r="M20" s="347"/>
      <c r="N20" s="347"/>
      <c r="O20" s="347"/>
      <c r="P20" s="347"/>
      <c r="Q20" s="347"/>
      <c r="R20" s="347"/>
      <c r="S20" s="347"/>
      <c r="T20" s="347"/>
      <c r="U20" s="347"/>
    </row>
    <row r="21" spans="1:21" x14ac:dyDescent="0.2">
      <c r="A21" s="346" t="s">
        <v>251</v>
      </c>
      <c r="D21" s="356" t="s">
        <v>257</v>
      </c>
      <c r="G21" s="357">
        <v>1.5</v>
      </c>
      <c r="H21" s="358" t="s">
        <v>250</v>
      </c>
      <c r="I21" s="359">
        <v>10798.6</v>
      </c>
      <c r="J21" s="360">
        <v>1</v>
      </c>
      <c r="K21" s="361" t="s">
        <v>255</v>
      </c>
      <c r="L21" s="362"/>
      <c r="M21" s="362"/>
      <c r="N21" s="362"/>
      <c r="O21" s="362"/>
      <c r="P21" s="362"/>
      <c r="Q21" s="362"/>
      <c r="R21" s="347"/>
      <c r="S21" s="347"/>
      <c r="T21" s="347"/>
      <c r="U21" s="347"/>
    </row>
    <row r="22" spans="1:21" ht="16.5" customHeight="1" x14ac:dyDescent="0.2">
      <c r="A22" s="346" t="s">
        <v>266</v>
      </c>
      <c r="G22" s="354">
        <v>1.2</v>
      </c>
      <c r="H22" s="346"/>
      <c r="I22" s="354"/>
      <c r="J22" s="363">
        <v>1.3</v>
      </c>
      <c r="K22" s="361" t="s">
        <v>256</v>
      </c>
      <c r="L22" s="362"/>
      <c r="M22" s="362"/>
      <c r="N22" s="362"/>
      <c r="O22" s="362"/>
      <c r="P22" s="362"/>
      <c r="Q22" s="362"/>
      <c r="R22" s="347"/>
      <c r="S22" s="347"/>
      <c r="T22" s="347"/>
      <c r="U22" s="347"/>
    </row>
    <row r="23" spans="1:21" x14ac:dyDescent="0.2">
      <c r="H23" s="346"/>
      <c r="I23" s="354"/>
      <c r="J23" s="363">
        <v>1.5</v>
      </c>
      <c r="K23" s="361" t="s">
        <v>257</v>
      </c>
      <c r="L23" s="362"/>
      <c r="M23" s="362"/>
      <c r="N23" s="362"/>
      <c r="O23" s="362"/>
      <c r="P23" s="362"/>
      <c r="Q23" s="362"/>
      <c r="R23" s="347"/>
      <c r="S23" s="347"/>
      <c r="T23" s="347"/>
      <c r="U23" s="347"/>
    </row>
    <row r="24" spans="1:21" ht="15" customHeight="1" x14ac:dyDescent="0.2">
      <c r="A24" s="346" t="s">
        <v>109</v>
      </c>
      <c r="H24" s="364" t="s">
        <v>249</v>
      </c>
      <c r="I24" s="359">
        <v>19146.400000000001</v>
      </c>
      <c r="J24" s="360">
        <v>1</v>
      </c>
      <c r="K24" s="361" t="s">
        <v>258</v>
      </c>
      <c r="L24" s="362"/>
      <c r="M24" s="362"/>
      <c r="N24" s="362"/>
      <c r="O24" s="362"/>
      <c r="P24" s="362"/>
      <c r="Q24" s="362"/>
      <c r="R24" s="347"/>
      <c r="S24" s="347"/>
      <c r="T24" s="347"/>
      <c r="U24" s="347"/>
    </row>
    <row r="25" spans="1:21" x14ac:dyDescent="0.2">
      <c r="A25" s="346" t="s">
        <v>110</v>
      </c>
      <c r="B25" s="365" t="s">
        <v>111</v>
      </c>
      <c r="G25" s="366">
        <v>0.95</v>
      </c>
      <c r="J25" s="360">
        <v>1.3</v>
      </c>
      <c r="K25" s="361" t="s">
        <v>259</v>
      </c>
      <c r="L25" s="362"/>
      <c r="M25" s="362"/>
      <c r="N25" s="362"/>
      <c r="O25" s="362"/>
      <c r="P25" s="362"/>
      <c r="Q25" s="362"/>
      <c r="R25" s="347"/>
      <c r="S25" s="347"/>
      <c r="T25" s="347"/>
      <c r="U25" s="347"/>
    </row>
    <row r="26" spans="1:21" x14ac:dyDescent="0.2">
      <c r="J26" s="360">
        <v>1.5</v>
      </c>
      <c r="K26" s="361" t="s">
        <v>260</v>
      </c>
      <c r="L26" s="362"/>
      <c r="M26" s="362"/>
      <c r="N26" s="362"/>
      <c r="O26" s="362"/>
      <c r="P26" s="362"/>
      <c r="Q26" s="362"/>
      <c r="R26" s="347"/>
      <c r="S26" s="347"/>
      <c r="T26" s="347"/>
      <c r="U26" s="347"/>
    </row>
    <row r="27" spans="1:21" x14ac:dyDescent="0.2">
      <c r="A27" s="346" t="s">
        <v>267</v>
      </c>
      <c r="H27" s="347"/>
      <c r="I27" s="347"/>
      <c r="J27" s="347"/>
      <c r="K27" s="347"/>
      <c r="L27" s="347"/>
      <c r="M27" s="347"/>
      <c r="N27" s="347"/>
      <c r="O27" s="347"/>
      <c r="P27" s="347"/>
      <c r="Q27" s="347"/>
      <c r="R27" s="347"/>
      <c r="S27" s="347"/>
      <c r="T27" s="347"/>
      <c r="U27" s="347"/>
    </row>
    <row r="28" spans="1:21" ht="15.75" customHeight="1" x14ac:dyDescent="0.2">
      <c r="H28" s="347"/>
      <c r="I28" s="347"/>
      <c r="J28" s="347"/>
      <c r="K28" s="347"/>
      <c r="L28" s="347"/>
      <c r="M28" s="347"/>
      <c r="N28" s="347"/>
      <c r="O28" s="347"/>
      <c r="P28" s="347"/>
      <c r="Q28" s="347"/>
      <c r="R28" s="347"/>
      <c r="S28" s="347"/>
      <c r="T28" s="347"/>
      <c r="U28" s="347"/>
    </row>
    <row r="29" spans="1:21" ht="15.75" customHeight="1" x14ac:dyDescent="0.2">
      <c r="A29" s="346" t="s">
        <v>112</v>
      </c>
      <c r="C29" s="367"/>
      <c r="F29" s="368"/>
      <c r="H29" s="347"/>
      <c r="I29" s="347"/>
      <c r="J29" s="347"/>
      <c r="K29" s="347"/>
      <c r="L29" s="347"/>
      <c r="M29" s="347"/>
      <c r="N29" s="347"/>
      <c r="O29" s="347"/>
      <c r="P29" s="347"/>
      <c r="Q29" s="347"/>
      <c r="R29" s="347"/>
      <c r="S29" s="347"/>
      <c r="T29" s="347"/>
      <c r="U29" s="347"/>
    </row>
    <row r="30" spans="1:21" x14ac:dyDescent="0.2">
      <c r="A30" s="346" t="s">
        <v>113</v>
      </c>
      <c r="H30" s="347"/>
      <c r="I30" s="347"/>
      <c r="J30" s="347"/>
      <c r="K30" s="347"/>
      <c r="L30" s="347"/>
      <c r="M30" s="347"/>
      <c r="N30" s="347"/>
      <c r="O30" s="347"/>
      <c r="P30" s="347"/>
      <c r="Q30" s="347"/>
      <c r="R30" s="347"/>
      <c r="S30" s="347"/>
      <c r="T30" s="347"/>
      <c r="U30" s="347"/>
    </row>
    <row r="31" spans="1:21" x14ac:dyDescent="0.2">
      <c r="H31" s="347"/>
      <c r="I31" s="347"/>
      <c r="J31" s="347"/>
      <c r="K31" s="347"/>
      <c r="L31" s="347"/>
      <c r="M31" s="347"/>
      <c r="N31" s="347"/>
      <c r="O31" s="347"/>
      <c r="P31" s="347"/>
      <c r="Q31" s="347"/>
      <c r="R31" s="347"/>
      <c r="S31" s="347"/>
      <c r="T31" s="347"/>
      <c r="U31" s="347"/>
    </row>
    <row r="32" spans="1:21" ht="15" customHeight="1" x14ac:dyDescent="0.2">
      <c r="A32" s="346" t="s">
        <v>105</v>
      </c>
      <c r="H32" s="347"/>
      <c r="I32" s="347"/>
      <c r="J32" s="347"/>
      <c r="K32" s="347"/>
      <c r="L32" s="347"/>
      <c r="M32" s="347"/>
      <c r="N32" s="347"/>
      <c r="O32" s="347"/>
      <c r="P32" s="347"/>
      <c r="Q32" s="347"/>
      <c r="R32" s="347"/>
      <c r="S32" s="347"/>
      <c r="T32" s="347"/>
      <c r="U32" s="347"/>
    </row>
    <row r="33" spans="1:21" ht="18" customHeight="1" x14ac:dyDescent="0.2">
      <c r="A33" s="346" t="s">
        <v>114</v>
      </c>
      <c r="H33" s="347"/>
      <c r="I33" s="347"/>
      <c r="J33" s="347"/>
      <c r="K33" s="347"/>
      <c r="L33" s="347"/>
      <c r="M33" s="347"/>
      <c r="N33" s="347"/>
      <c r="O33" s="347"/>
      <c r="P33" s="347"/>
      <c r="Q33" s="347"/>
      <c r="R33" s="347"/>
      <c r="S33" s="347"/>
      <c r="T33" s="347"/>
      <c r="U33" s="347"/>
    </row>
    <row r="34" spans="1:21" x14ac:dyDescent="0.2">
      <c r="A34" s="346" t="s">
        <v>115</v>
      </c>
      <c r="H34" s="347"/>
      <c r="I34" s="347"/>
      <c r="J34" s="347"/>
      <c r="K34" s="347"/>
      <c r="L34" s="347"/>
      <c r="M34" s="347"/>
      <c r="N34" s="347"/>
      <c r="O34" s="347"/>
      <c r="P34" s="347"/>
      <c r="Q34" s="347"/>
      <c r="R34" s="347"/>
      <c r="S34" s="347"/>
      <c r="T34" s="347"/>
      <c r="U34" s="347"/>
    </row>
    <row r="35" spans="1:21" x14ac:dyDescent="0.2">
      <c r="A35" s="346" t="s">
        <v>116</v>
      </c>
      <c r="H35" s="347"/>
      <c r="I35" s="347"/>
      <c r="J35" s="347"/>
      <c r="K35" s="347"/>
      <c r="L35" s="347"/>
      <c r="M35" s="347"/>
      <c r="N35" s="347"/>
      <c r="O35" s="347"/>
      <c r="P35" s="347"/>
      <c r="Q35" s="347"/>
      <c r="R35" s="347"/>
      <c r="S35" s="347"/>
      <c r="T35" s="347"/>
      <c r="U35" s="347"/>
    </row>
    <row r="36" spans="1:21" ht="13.5" customHeight="1" x14ac:dyDescent="0.2">
      <c r="A36" s="346" t="s">
        <v>117</v>
      </c>
      <c r="H36" s="347"/>
      <c r="I36" s="347"/>
      <c r="J36" s="347"/>
      <c r="K36" s="347"/>
      <c r="L36" s="347"/>
      <c r="M36" s="347"/>
      <c r="N36" s="347"/>
      <c r="O36" s="347"/>
      <c r="P36" s="347"/>
      <c r="Q36" s="347"/>
      <c r="R36" s="347"/>
      <c r="S36" s="347"/>
      <c r="T36" s="347"/>
      <c r="U36" s="347"/>
    </row>
    <row r="37" spans="1:21" ht="20.25" customHeight="1" x14ac:dyDescent="0.2">
      <c r="A37" s="346" t="s">
        <v>118</v>
      </c>
      <c r="H37" s="347"/>
      <c r="I37" s="347"/>
      <c r="J37" s="347"/>
      <c r="K37" s="347"/>
      <c r="L37" s="347"/>
      <c r="M37" s="347"/>
      <c r="N37" s="347"/>
      <c r="O37" s="347"/>
      <c r="P37" s="347"/>
      <c r="Q37" s="347"/>
      <c r="R37" s="347"/>
      <c r="S37" s="347"/>
      <c r="T37" s="347"/>
      <c r="U37" s="347"/>
    </row>
    <row r="38" spans="1:21" x14ac:dyDescent="0.2">
      <c r="A38" s="346" t="s">
        <v>163</v>
      </c>
      <c r="G38" s="354"/>
      <c r="H38" s="347"/>
      <c r="I38" s="347"/>
      <c r="J38" s="347"/>
      <c r="K38" s="347"/>
      <c r="L38" s="347"/>
      <c r="M38" s="347"/>
      <c r="N38" s="347"/>
      <c r="O38" s="347"/>
      <c r="P38" s="347"/>
      <c r="Q38" s="347"/>
      <c r="R38" s="347"/>
      <c r="S38" s="347"/>
      <c r="T38" s="347"/>
      <c r="U38" s="347"/>
    </row>
    <row r="39" spans="1:21" ht="15" thickBot="1" x14ac:dyDescent="0.3">
      <c r="A39" s="369" t="s">
        <v>311</v>
      </c>
      <c r="B39" s="369"/>
      <c r="C39" s="369"/>
      <c r="D39" s="369"/>
      <c r="E39" s="369"/>
      <c r="F39" s="369"/>
    </row>
    <row r="40" spans="1:21" ht="25.5" x14ac:dyDescent="0.2">
      <c r="A40" s="736" t="s">
        <v>119</v>
      </c>
      <c r="B40" s="738" t="s">
        <v>120</v>
      </c>
      <c r="C40" s="738" t="s">
        <v>121</v>
      </c>
      <c r="D40" s="370" t="s">
        <v>122</v>
      </c>
      <c r="E40" s="740" t="s">
        <v>123</v>
      </c>
    </row>
    <row r="41" spans="1:21" x14ac:dyDescent="0.2">
      <c r="A41" s="737"/>
      <c r="B41" s="739"/>
      <c r="C41" s="739"/>
      <c r="D41" s="371" t="s">
        <v>124</v>
      </c>
      <c r="E41" s="741"/>
    </row>
    <row r="42" spans="1:21" ht="15.75" customHeight="1" x14ac:dyDescent="0.2">
      <c r="A42" s="372">
        <v>1</v>
      </c>
      <c r="B42" s="373" t="s">
        <v>125</v>
      </c>
      <c r="C42" s="374">
        <v>0.05</v>
      </c>
      <c r="D42" s="374">
        <v>1</v>
      </c>
      <c r="E42" s="375">
        <v>0.05</v>
      </c>
    </row>
    <row r="43" spans="1:21" x14ac:dyDescent="0.2">
      <c r="A43" s="372">
        <v>2</v>
      </c>
      <c r="B43" s="373" t="s">
        <v>126</v>
      </c>
      <c r="C43" s="374">
        <v>0.05</v>
      </c>
      <c r="D43" s="374">
        <v>1</v>
      </c>
      <c r="E43" s="375">
        <v>0.05</v>
      </c>
    </row>
    <row r="44" spans="1:21" ht="15.75" customHeight="1" x14ac:dyDescent="0.2">
      <c r="A44" s="372">
        <v>3</v>
      </c>
      <c r="B44" s="373" t="s">
        <v>127</v>
      </c>
      <c r="C44" s="374">
        <v>0.1</v>
      </c>
      <c r="D44" s="374">
        <v>1</v>
      </c>
      <c r="E44" s="375">
        <v>0.1</v>
      </c>
    </row>
    <row r="45" spans="1:21" ht="33" customHeight="1" x14ac:dyDescent="0.2">
      <c r="A45" s="372">
        <v>4</v>
      </c>
      <c r="B45" s="373" t="s">
        <v>128</v>
      </c>
      <c r="C45" s="374">
        <v>0.05</v>
      </c>
      <c r="D45" s="374">
        <v>0</v>
      </c>
      <c r="E45" s="376">
        <v>0</v>
      </c>
    </row>
    <row r="46" spans="1:21" ht="16.5" customHeight="1" x14ac:dyDescent="0.2">
      <c r="A46" s="372">
        <v>5</v>
      </c>
      <c r="B46" s="373" t="s">
        <v>129</v>
      </c>
      <c r="C46" s="374">
        <v>0.05</v>
      </c>
      <c r="D46" s="374">
        <v>1</v>
      </c>
      <c r="E46" s="375">
        <v>0.05</v>
      </c>
    </row>
    <row r="47" spans="1:21" ht="15" customHeight="1" x14ac:dyDescent="0.2">
      <c r="A47" s="372">
        <v>6</v>
      </c>
      <c r="B47" s="373" t="s">
        <v>130</v>
      </c>
      <c r="C47" s="374">
        <v>0.4</v>
      </c>
      <c r="D47" s="374">
        <v>1</v>
      </c>
      <c r="E47" s="375">
        <v>0.4</v>
      </c>
    </row>
    <row r="48" spans="1:21" ht="15.75" customHeight="1" x14ac:dyDescent="0.2">
      <c r="A48" s="372">
        <v>7</v>
      </c>
      <c r="B48" s="373" t="s">
        <v>131</v>
      </c>
      <c r="C48" s="374">
        <v>0.3</v>
      </c>
      <c r="D48" s="374">
        <v>1</v>
      </c>
      <c r="E48" s="375">
        <v>0.3</v>
      </c>
    </row>
    <row r="49" spans="1:10" ht="20.25" customHeight="1" thickBot="1" x14ac:dyDescent="0.25">
      <c r="A49" s="377"/>
      <c r="B49" s="378" t="s">
        <v>312</v>
      </c>
      <c r="C49" s="379"/>
      <c r="D49" s="379"/>
      <c r="E49" s="380">
        <f>ROUND(E42+E43+E44+E45+E46+E47+E48,2)</f>
        <v>0.95</v>
      </c>
    </row>
    <row r="50" spans="1:10" x14ac:dyDescent="0.2">
      <c r="A50" s="381" t="s">
        <v>268</v>
      </c>
      <c r="B50" s="382"/>
      <c r="C50" s="382"/>
      <c r="D50" s="382"/>
      <c r="E50" s="382"/>
      <c r="F50" s="382"/>
      <c r="G50" s="383"/>
    </row>
    <row r="51" spans="1:10" ht="8.25" customHeight="1" thickBot="1" x14ac:dyDescent="0.25">
      <c r="A51" s="384"/>
      <c r="B51" s="385"/>
      <c r="C51" s="385"/>
      <c r="D51" s="385"/>
      <c r="E51" s="385"/>
      <c r="F51" s="385"/>
      <c r="G51" s="386"/>
    </row>
    <row r="52" spans="1:10" ht="20.25" customHeight="1" x14ac:dyDescent="0.2">
      <c r="A52" s="381" t="s">
        <v>132</v>
      </c>
      <c r="B52" s="382"/>
      <c r="C52" s="733" t="str">
        <f>CONCATENATE(D16," * ", G21, " * ", G22, " * ",G25)</f>
        <v>10798,6 * 1,5 * 1,2 * 0,95</v>
      </c>
      <c r="D52" s="733"/>
      <c r="E52" s="387" t="s">
        <v>313</v>
      </c>
      <c r="F52" s="388">
        <f>ROUND(D16*G21*G22*G25,2)</f>
        <v>18465.61</v>
      </c>
      <c r="G52" s="383" t="s">
        <v>107</v>
      </c>
      <c r="I52" s="389"/>
      <c r="J52" s="389"/>
    </row>
    <row r="53" spans="1:10" ht="13.5" thickBot="1" x14ac:dyDescent="0.25">
      <c r="A53" s="390" t="s">
        <v>113</v>
      </c>
      <c r="B53" s="391"/>
      <c r="C53" s="391"/>
      <c r="D53" s="391"/>
      <c r="E53" s="392"/>
      <c r="F53" s="393">
        <v>49158.83</v>
      </c>
      <c r="G53" s="392"/>
      <c r="H53" s="389"/>
    </row>
    <row r="54" spans="1:10" ht="19.5" hidden="1" customHeight="1" thickBot="1" x14ac:dyDescent="0.25">
      <c r="A54" s="394" t="s">
        <v>133</v>
      </c>
      <c r="B54" s="395"/>
      <c r="C54" s="391"/>
      <c r="D54" s="391"/>
      <c r="E54" s="396">
        <v>1</v>
      </c>
      <c r="F54" s="397">
        <v>103931.67</v>
      </c>
      <c r="G54" s="392"/>
    </row>
    <row r="55" spans="1:10" ht="19.5" hidden="1" customHeight="1" thickBot="1" x14ac:dyDescent="0.25">
      <c r="A55" s="398" t="s">
        <v>134</v>
      </c>
      <c r="B55" s="399"/>
      <c r="C55" s="399"/>
      <c r="D55" s="399"/>
      <c r="E55" s="400">
        <v>0.18</v>
      </c>
      <c r="F55" s="397">
        <f>F52*18%</f>
        <v>3323.8098</v>
      </c>
      <c r="G55" s="401" t="s">
        <v>107</v>
      </c>
    </row>
    <row r="56" spans="1:10" ht="17.25" hidden="1" customHeight="1" thickBot="1" x14ac:dyDescent="0.25">
      <c r="A56" s="390" t="s">
        <v>135</v>
      </c>
      <c r="B56" s="391"/>
      <c r="C56" s="391"/>
      <c r="D56" s="391"/>
      <c r="E56" s="391"/>
      <c r="F56" s="397">
        <f>F52+F55</f>
        <v>21789.4198</v>
      </c>
      <c r="G56" s="392" t="s">
        <v>107</v>
      </c>
    </row>
    <row r="57" spans="1:10" ht="5.25" customHeight="1" x14ac:dyDescent="0.2">
      <c r="A57" s="402"/>
      <c r="B57" s="344"/>
      <c r="C57" s="344"/>
      <c r="D57" s="344"/>
      <c r="E57" s="344"/>
      <c r="F57" s="344"/>
      <c r="G57" s="344"/>
    </row>
    <row r="58" spans="1:10" hidden="1" x14ac:dyDescent="0.2">
      <c r="A58" s="344"/>
      <c r="B58" s="253" t="s">
        <v>73</v>
      </c>
      <c r="C58" s="254"/>
      <c r="D58" s="163" t="s">
        <v>74</v>
      </c>
      <c r="E58" s="403"/>
      <c r="F58" s="404"/>
      <c r="G58" s="344"/>
    </row>
    <row r="59" spans="1:10" x14ac:dyDescent="0.2">
      <c r="A59" s="344"/>
      <c r="B59" s="253"/>
      <c r="C59" s="163"/>
      <c r="D59" s="163"/>
      <c r="E59" s="403"/>
      <c r="F59" s="404"/>
      <c r="G59" s="344"/>
    </row>
    <row r="60" spans="1:10" x14ac:dyDescent="0.2">
      <c r="A60" s="344"/>
      <c r="B60" s="253"/>
      <c r="C60" s="163"/>
      <c r="D60" s="163"/>
      <c r="E60" s="403"/>
      <c r="F60" s="404"/>
      <c r="G60" s="344"/>
    </row>
    <row r="61" spans="1:10" s="163" customFormat="1" hidden="1" x14ac:dyDescent="0.2">
      <c r="B61" s="216" t="s">
        <v>48</v>
      </c>
      <c r="D61" s="164"/>
      <c r="E61" s="216" t="s">
        <v>49</v>
      </c>
      <c r="F61" s="164"/>
      <c r="G61" s="164"/>
      <c r="H61" s="405"/>
      <c r="I61" s="212"/>
      <c r="J61" s="212"/>
    </row>
    <row r="62" spans="1:10" s="163" customFormat="1" hidden="1" x14ac:dyDescent="0.2">
      <c r="B62" s="255" t="s">
        <v>75</v>
      </c>
      <c r="C62" s="406"/>
      <c r="D62" s="406"/>
      <c r="E62" s="258" t="s">
        <v>76</v>
      </c>
      <c r="F62" s="259"/>
      <c r="G62" s="259"/>
    </row>
    <row r="63" spans="1:10" s="163" customFormat="1" hidden="1" x14ac:dyDescent="0.2">
      <c r="B63" s="255" t="s">
        <v>77</v>
      </c>
      <c r="C63" s="406"/>
      <c r="D63" s="406"/>
      <c r="E63" s="258" t="s">
        <v>51</v>
      </c>
      <c r="F63" s="259"/>
      <c r="G63" s="259"/>
      <c r="I63" s="212"/>
      <c r="J63" s="212"/>
    </row>
    <row r="64" spans="1:10" s="163" customFormat="1" hidden="1" x14ac:dyDescent="0.2">
      <c r="B64" s="255" t="s">
        <v>50</v>
      </c>
      <c r="C64" s="406"/>
      <c r="D64" s="406"/>
      <c r="E64" s="258"/>
      <c r="F64" s="259"/>
      <c r="G64" s="259"/>
    </row>
    <row r="65" spans="2:8" s="163" customFormat="1" hidden="1" x14ac:dyDescent="0.2">
      <c r="B65" s="266"/>
      <c r="C65" s="164"/>
      <c r="D65" s="406"/>
      <c r="E65" s="258"/>
      <c r="F65" s="259"/>
      <c r="G65" s="259"/>
    </row>
    <row r="66" spans="2:8" s="163" customFormat="1" hidden="1" x14ac:dyDescent="0.2">
      <c r="B66" s="266"/>
      <c r="D66" s="406"/>
      <c r="E66" s="267"/>
      <c r="F66" s="259"/>
      <c r="G66" s="259"/>
    </row>
    <row r="67" spans="2:8" s="163" customFormat="1" hidden="1" x14ac:dyDescent="0.2">
      <c r="B67" s="262" t="s">
        <v>78</v>
      </c>
      <c r="C67" s="216"/>
      <c r="E67" s="269"/>
      <c r="F67" s="270"/>
      <c r="G67" s="271" t="s">
        <v>52</v>
      </c>
    </row>
    <row r="68" spans="2:8" s="163" customFormat="1" hidden="1" x14ac:dyDescent="0.2">
      <c r="B68" s="163" t="s">
        <v>60</v>
      </c>
      <c r="D68" s="164"/>
      <c r="E68" s="186" t="s">
        <v>60</v>
      </c>
      <c r="F68" s="217"/>
      <c r="G68" s="164"/>
    </row>
    <row r="69" spans="2:8" s="85" customFormat="1" x14ac:dyDescent="0.2">
      <c r="D69" s="86"/>
      <c r="F69" s="87"/>
      <c r="G69" s="96"/>
      <c r="H69" s="88"/>
    </row>
    <row r="70" spans="2:8" s="85" customFormat="1" x14ac:dyDescent="0.2">
      <c r="B70" s="85" t="str">
        <f>Т.с.!B71</f>
        <v>Составил:  ______________ /_______/</v>
      </c>
      <c r="D70" s="86"/>
      <c r="F70" s="87"/>
      <c r="G70" s="96"/>
      <c r="H70" s="88"/>
    </row>
    <row r="71" spans="2:8" s="85" customFormat="1" x14ac:dyDescent="0.2">
      <c r="D71" s="86"/>
      <c r="F71" s="87"/>
      <c r="G71" s="96"/>
      <c r="H71" s="88"/>
    </row>
    <row r="72" spans="2:8" s="85" customFormat="1" x14ac:dyDescent="0.2">
      <c r="D72" s="86"/>
      <c r="F72" s="87"/>
      <c r="G72" s="96"/>
      <c r="H72" s="88"/>
    </row>
    <row r="73" spans="2:8" s="85" customFormat="1" x14ac:dyDescent="0.2">
      <c r="B73" s="85" t="str">
        <f>Т.с.!B74</f>
        <v>Проверил:          _____________  /________/</v>
      </c>
      <c r="D73" s="86"/>
      <c r="F73" s="87"/>
      <c r="G73" s="96"/>
      <c r="H73" s="88"/>
    </row>
    <row r="74" spans="2:8" s="85" customFormat="1" x14ac:dyDescent="0.2">
      <c r="D74" s="86"/>
      <c r="F74" s="87"/>
      <c r="G74" s="96"/>
      <c r="H74" s="88"/>
    </row>
  </sheetData>
  <mergeCells count="11">
    <mergeCell ref="A6:G6"/>
    <mergeCell ref="H4:O4"/>
    <mergeCell ref="A4:G4"/>
    <mergeCell ref="A2:G2"/>
    <mergeCell ref="C52:D52"/>
    <mergeCell ref="A8:G8"/>
    <mergeCell ref="A11:B11"/>
    <mergeCell ref="A40:A41"/>
    <mergeCell ref="B40:B41"/>
    <mergeCell ref="C40:C41"/>
    <mergeCell ref="E40:E41"/>
  </mergeCells>
  <printOptions horizontalCentered="1"/>
  <pageMargins left="0.98425196850393704" right="0.39370078740157483" top="0.39370078740157483" bottom="0.39370078740157483" header="0.51181102362204722" footer="0.51181102362204722"/>
  <pageSetup paperSize="9" scale="65" fitToHeight="0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4:L47"/>
  <sheetViews>
    <sheetView view="pageBreakPreview" topLeftCell="A22" zoomScale="80" zoomScaleNormal="100" zoomScaleSheetLayoutView="80" workbookViewId="0">
      <selection sqref="A1:XFD3"/>
    </sheetView>
  </sheetViews>
  <sheetFormatPr defaultRowHeight="12.75" x14ac:dyDescent="0.2"/>
  <cols>
    <col min="1" max="1" width="4.7109375" style="345" customWidth="1"/>
    <col min="2" max="2" width="28.28515625" style="345" customWidth="1"/>
    <col min="3" max="3" width="12.28515625" style="345" customWidth="1"/>
    <col min="4" max="4" width="9.42578125" style="345" customWidth="1"/>
    <col min="5" max="5" width="15.28515625" style="345" customWidth="1"/>
    <col min="6" max="6" width="13.42578125" style="345" customWidth="1"/>
    <col min="7" max="7" width="18" style="345" customWidth="1"/>
    <col min="8" max="8" width="14.140625" style="345" customWidth="1"/>
    <col min="9" max="9" width="9.140625" style="407"/>
    <col min="10" max="16384" width="9.140625" style="345"/>
  </cols>
  <sheetData>
    <row r="4" spans="1:12" ht="14.25" x14ac:dyDescent="0.2">
      <c r="A4" s="744" t="s">
        <v>187</v>
      </c>
      <c r="B4" s="744"/>
      <c r="C4" s="744"/>
      <c r="D4" s="744"/>
      <c r="E4" s="744"/>
      <c r="F4" s="744"/>
      <c r="G4" s="744"/>
      <c r="H4" s="744"/>
      <c r="J4" s="347"/>
      <c r="K4" s="347"/>
      <c r="L4" s="347"/>
    </row>
    <row r="5" spans="1:12" ht="15" x14ac:dyDescent="0.25">
      <c r="A5" s="745"/>
      <c r="B5" s="745"/>
      <c r="C5" s="745"/>
      <c r="D5" s="745"/>
      <c r="E5" s="745"/>
      <c r="F5" s="745"/>
      <c r="G5" s="745"/>
      <c r="H5" s="745"/>
      <c r="J5" s="407"/>
      <c r="K5" s="407"/>
      <c r="L5" s="407"/>
    </row>
    <row r="6" spans="1:12" ht="80.25" customHeight="1" x14ac:dyDescent="0.2">
      <c r="A6" s="746" t="str">
        <f>' ССР'!A7:D7</f>
        <v>на разработку проектной документации и рабочей документации на строительство тепловой сети для подключения к системам теплоснабжения ПАО «МОЭК» объекта
, расположенного по адресу: __________________________________</v>
      </c>
      <c r="B6" s="747"/>
      <c r="C6" s="747"/>
      <c r="D6" s="747"/>
      <c r="E6" s="747"/>
      <c r="F6" s="747"/>
      <c r="G6" s="747"/>
      <c r="H6" s="747"/>
      <c r="J6" s="407"/>
      <c r="K6" s="407"/>
      <c r="L6" s="407"/>
    </row>
    <row r="7" spans="1:12" x14ac:dyDescent="0.2">
      <c r="A7" s="408"/>
      <c r="B7" s="408"/>
      <c r="C7" s="408"/>
      <c r="D7" s="408"/>
      <c r="E7" s="408"/>
      <c r="F7" s="408"/>
      <c r="G7" s="408"/>
      <c r="H7" s="408"/>
      <c r="J7" s="407"/>
      <c r="K7" s="407"/>
      <c r="L7" s="407"/>
    </row>
    <row r="8" spans="1:12" ht="14.25" x14ac:dyDescent="0.2">
      <c r="A8" s="748" t="s">
        <v>188</v>
      </c>
      <c r="B8" s="748"/>
      <c r="C8" s="748"/>
      <c r="D8" s="748"/>
      <c r="E8" s="748"/>
      <c r="F8" s="748"/>
      <c r="G8" s="748"/>
      <c r="H8" s="748"/>
      <c r="J8" s="407"/>
      <c r="K8" s="407"/>
      <c r="L8" s="407"/>
    </row>
    <row r="9" spans="1:12" ht="14.25" x14ac:dyDescent="0.2">
      <c r="A9" s="470"/>
      <c r="B9" s="470"/>
      <c r="C9" s="470"/>
      <c r="D9" s="470"/>
      <c r="E9" s="470"/>
      <c r="F9" s="470"/>
      <c r="G9" s="470"/>
      <c r="H9" s="470"/>
      <c r="J9" s="407"/>
      <c r="K9" s="407"/>
      <c r="L9" s="407"/>
    </row>
    <row r="10" spans="1:12" ht="29.25" customHeight="1" x14ac:dyDescent="0.2">
      <c r="A10" s="749" t="s">
        <v>271</v>
      </c>
      <c r="B10" s="749"/>
      <c r="C10" s="749"/>
      <c r="D10" s="749"/>
      <c r="E10" s="749"/>
      <c r="F10" s="749"/>
      <c r="G10" s="749"/>
      <c r="H10" s="749"/>
    </row>
    <row r="12" spans="1:12" ht="13.5" thickBot="1" x14ac:dyDescent="0.25"/>
    <row r="13" spans="1:12" s="413" customFormat="1" ht="51" x14ac:dyDescent="0.2">
      <c r="A13" s="409" t="s">
        <v>79</v>
      </c>
      <c r="B13" s="742" t="s">
        <v>189</v>
      </c>
      <c r="C13" s="743"/>
      <c r="D13" s="410" t="s">
        <v>11</v>
      </c>
      <c r="E13" s="410" t="s">
        <v>6</v>
      </c>
      <c r="F13" s="410" t="s">
        <v>190</v>
      </c>
      <c r="G13" s="410" t="s">
        <v>0</v>
      </c>
      <c r="H13" s="411" t="s">
        <v>191</v>
      </c>
      <c r="I13" s="412"/>
    </row>
    <row r="14" spans="1:12" ht="13.5" thickBot="1" x14ac:dyDescent="0.25">
      <c r="A14" s="414">
        <v>1</v>
      </c>
      <c r="B14" s="750">
        <v>2</v>
      </c>
      <c r="C14" s="751"/>
      <c r="D14" s="415">
        <v>3</v>
      </c>
      <c r="E14" s="415">
        <v>4</v>
      </c>
      <c r="F14" s="415">
        <v>5</v>
      </c>
      <c r="G14" s="415">
        <v>6</v>
      </c>
      <c r="H14" s="416">
        <v>7</v>
      </c>
    </row>
    <row r="15" spans="1:12" x14ac:dyDescent="0.2">
      <c r="A15" s="752">
        <v>1</v>
      </c>
      <c r="B15" s="754" t="s">
        <v>192</v>
      </c>
      <c r="C15" s="755"/>
      <c r="D15" s="758">
        <v>2525</v>
      </c>
      <c r="E15" s="417" t="s">
        <v>14</v>
      </c>
      <c r="F15" s="418" t="s">
        <v>15</v>
      </c>
      <c r="G15" s="419" t="s">
        <v>16</v>
      </c>
      <c r="H15" s="420"/>
    </row>
    <row r="16" spans="1:12" x14ac:dyDescent="0.2">
      <c r="A16" s="753"/>
      <c r="B16" s="756"/>
      <c r="C16" s="757"/>
      <c r="D16" s="759"/>
      <c r="E16" s="421" t="s">
        <v>2</v>
      </c>
      <c r="F16" s="422"/>
      <c r="G16" s="422"/>
      <c r="H16" s="423">
        <f>ROUND(D15,2)</f>
        <v>2525</v>
      </c>
    </row>
    <row r="17" spans="1:9" ht="15" customHeight="1" x14ac:dyDescent="0.2">
      <c r="A17" s="760">
        <v>2</v>
      </c>
      <c r="B17" s="761" t="s">
        <v>193</v>
      </c>
      <c r="C17" s="762"/>
      <c r="D17" s="765">
        <v>1019</v>
      </c>
      <c r="E17" s="424" t="s">
        <v>17</v>
      </c>
      <c r="F17" s="767">
        <f>Т.с.!C59</f>
        <v>0</v>
      </c>
      <c r="G17" s="769" t="str">
        <f>CONCATENATE(D17," * ",F17)</f>
        <v>1019 * 0</v>
      </c>
      <c r="H17" s="771">
        <f>ROUND(D17*F17,2)</f>
        <v>0</v>
      </c>
    </row>
    <row r="18" spans="1:9" x14ac:dyDescent="0.2">
      <c r="A18" s="753"/>
      <c r="B18" s="763"/>
      <c r="C18" s="764"/>
      <c r="D18" s="766"/>
      <c r="E18" s="425" t="s">
        <v>3</v>
      </c>
      <c r="F18" s="768"/>
      <c r="G18" s="770"/>
      <c r="H18" s="772"/>
      <c r="I18" s="25" t="s">
        <v>194</v>
      </c>
    </row>
    <row r="19" spans="1:9" ht="15" customHeight="1" x14ac:dyDescent="0.2">
      <c r="A19" s="426">
        <v>3</v>
      </c>
      <c r="B19" s="773" t="s">
        <v>18</v>
      </c>
      <c r="C19" s="774"/>
      <c r="D19" s="427">
        <v>7911</v>
      </c>
      <c r="E19" s="428" t="s">
        <v>44</v>
      </c>
      <c r="F19" s="429"/>
      <c r="G19" s="430"/>
      <c r="H19" s="431">
        <f>ROUND(D19,2)</f>
        <v>7911</v>
      </c>
      <c r="I19" s="23"/>
    </row>
    <row r="20" spans="1:9" ht="15" customHeight="1" x14ac:dyDescent="0.2">
      <c r="A20" s="760">
        <v>4</v>
      </c>
      <c r="B20" s="775" t="s">
        <v>19</v>
      </c>
      <c r="C20" s="776"/>
      <c r="D20" s="110"/>
      <c r="E20" s="421" t="s">
        <v>14</v>
      </c>
      <c r="F20" s="432"/>
      <c r="G20" s="433"/>
      <c r="H20" s="777"/>
      <c r="I20" s="23"/>
    </row>
    <row r="21" spans="1:9" ht="15" customHeight="1" x14ac:dyDescent="0.2">
      <c r="A21" s="753"/>
      <c r="B21" s="778" t="s">
        <v>20</v>
      </c>
      <c r="C21" s="779"/>
      <c r="D21" s="110"/>
      <c r="E21" s="421" t="s">
        <v>21</v>
      </c>
      <c r="F21" s="432"/>
      <c r="G21" s="433"/>
      <c r="H21" s="772"/>
      <c r="I21" s="23"/>
    </row>
    <row r="22" spans="1:9" ht="15" customHeight="1" x14ac:dyDescent="0.2">
      <c r="A22" s="760">
        <v>4.0999999999999996</v>
      </c>
      <c r="B22" s="434" t="s">
        <v>22</v>
      </c>
      <c r="C22" s="435"/>
      <c r="D22" s="765">
        <v>1071</v>
      </c>
      <c r="E22" s="424" t="s">
        <v>23</v>
      </c>
      <c r="F22" s="782">
        <f>ROUND(F17/30*1000,0)</f>
        <v>0</v>
      </c>
      <c r="G22" s="769" t="str">
        <f>CONCATENATE(D22," * ",F22)</f>
        <v>1071 * 0</v>
      </c>
      <c r="H22" s="771">
        <f>ROUND(D22*F22,2)</f>
        <v>0</v>
      </c>
      <c r="I22" s="23" t="s">
        <v>262</v>
      </c>
    </row>
    <row r="23" spans="1:9" ht="15" customHeight="1" x14ac:dyDescent="0.2">
      <c r="A23" s="780"/>
      <c r="B23" s="436" t="s">
        <v>24</v>
      </c>
      <c r="C23" s="437"/>
      <c r="D23" s="781"/>
      <c r="E23" s="421" t="s">
        <v>200</v>
      </c>
      <c r="F23" s="783"/>
      <c r="G23" s="785"/>
      <c r="H23" s="777"/>
      <c r="I23" s="23"/>
    </row>
    <row r="24" spans="1:9" ht="15" customHeight="1" x14ac:dyDescent="0.2">
      <c r="A24" s="753"/>
      <c r="B24" s="786" t="s">
        <v>196</v>
      </c>
      <c r="C24" s="787"/>
      <c r="D24" s="766"/>
      <c r="E24" s="425"/>
      <c r="F24" s="784"/>
      <c r="G24" s="770"/>
      <c r="H24" s="772"/>
      <c r="I24" s="24"/>
    </row>
    <row r="25" spans="1:9" ht="15" customHeight="1" x14ac:dyDescent="0.2">
      <c r="A25" s="760">
        <v>4.2</v>
      </c>
      <c r="B25" s="434" t="s">
        <v>25</v>
      </c>
      <c r="C25" s="435"/>
      <c r="D25" s="765">
        <v>1019</v>
      </c>
      <c r="E25" s="424" t="s">
        <v>26</v>
      </c>
      <c r="F25" s="782">
        <f>ROUND(F17/30*1000,0)</f>
        <v>0</v>
      </c>
      <c r="G25" s="769" t="str">
        <f>CONCATENATE(D25," * ",F25)</f>
        <v>1019 * 0</v>
      </c>
      <c r="H25" s="771">
        <f>ROUND(D25*F25,2)</f>
        <v>0</v>
      </c>
      <c r="I25" s="23" t="s">
        <v>262</v>
      </c>
    </row>
    <row r="26" spans="1:9" ht="15" customHeight="1" x14ac:dyDescent="0.2">
      <c r="A26" s="780"/>
      <c r="B26" s="436" t="s">
        <v>27</v>
      </c>
      <c r="C26" s="437"/>
      <c r="D26" s="781"/>
      <c r="E26" s="421" t="s">
        <v>195</v>
      </c>
      <c r="F26" s="783"/>
      <c r="G26" s="785"/>
      <c r="H26" s="777"/>
    </row>
    <row r="27" spans="1:9" ht="15" customHeight="1" x14ac:dyDescent="0.2">
      <c r="A27" s="753"/>
      <c r="B27" s="778" t="s">
        <v>45</v>
      </c>
      <c r="C27" s="779"/>
      <c r="D27" s="766"/>
      <c r="E27" s="425"/>
      <c r="F27" s="784"/>
      <c r="G27" s="770"/>
      <c r="H27" s="772"/>
    </row>
    <row r="28" spans="1:9" ht="15" customHeight="1" x14ac:dyDescent="0.2">
      <c r="A28" s="438">
        <v>4.3</v>
      </c>
      <c r="B28" s="434" t="s">
        <v>28</v>
      </c>
      <c r="C28" s="435"/>
      <c r="D28" s="788">
        <v>319</v>
      </c>
      <c r="E28" s="424"/>
      <c r="F28" s="769">
        <v>0.85</v>
      </c>
      <c r="G28" s="769" t="str">
        <f>CONCATENATE(D28," * ",F28)</f>
        <v>319 * 0,85</v>
      </c>
      <c r="H28" s="771">
        <f>ROUND(D28*F28,2)</f>
        <v>271.14999999999998</v>
      </c>
    </row>
    <row r="29" spans="1:9" ht="15" customHeight="1" x14ac:dyDescent="0.2">
      <c r="A29" s="439"/>
      <c r="B29" s="436" t="s">
        <v>29</v>
      </c>
      <c r="C29" s="437"/>
      <c r="D29" s="759"/>
      <c r="E29" s="421" t="s">
        <v>31</v>
      </c>
      <c r="F29" s="785"/>
      <c r="G29" s="785"/>
      <c r="H29" s="777"/>
    </row>
    <row r="30" spans="1:9" ht="15" customHeight="1" x14ac:dyDescent="0.2">
      <c r="A30" s="439"/>
      <c r="B30" s="436" t="s">
        <v>30</v>
      </c>
      <c r="C30" s="437"/>
      <c r="D30" s="759"/>
      <c r="E30" s="85"/>
      <c r="F30" s="785"/>
      <c r="G30" s="785"/>
      <c r="H30" s="777"/>
    </row>
    <row r="31" spans="1:9" ht="15" customHeight="1" x14ac:dyDescent="0.2">
      <c r="A31" s="440"/>
      <c r="B31" s="778" t="s">
        <v>197</v>
      </c>
      <c r="C31" s="779"/>
      <c r="D31" s="789"/>
      <c r="E31" s="421"/>
      <c r="F31" s="770"/>
      <c r="G31" s="770"/>
      <c r="H31" s="777"/>
    </row>
    <row r="32" spans="1:9" ht="30.75" customHeight="1" x14ac:dyDescent="0.2">
      <c r="A32" s="441" t="s">
        <v>277</v>
      </c>
      <c r="B32" s="790" t="s">
        <v>278</v>
      </c>
      <c r="C32" s="790"/>
      <c r="D32" s="442">
        <v>509</v>
      </c>
      <c r="E32" s="443" t="s">
        <v>279</v>
      </c>
      <c r="F32" s="444">
        <f>ROUND(F17/100*1000,0)</f>
        <v>0</v>
      </c>
      <c r="G32" s="444" t="str">
        <f>CONCATENATE(D32,"*",F32)</f>
        <v>509*0</v>
      </c>
      <c r="H32" s="445">
        <f>ROUND(D32*F32,2)</f>
        <v>0</v>
      </c>
    </row>
    <row r="33" spans="1:9" ht="15" customHeight="1" x14ac:dyDescent="0.2">
      <c r="A33" s="439">
        <v>4.5</v>
      </c>
      <c r="B33" s="436" t="s">
        <v>32</v>
      </c>
      <c r="C33" s="437"/>
      <c r="D33" s="788">
        <v>231</v>
      </c>
      <c r="E33" s="795" t="s">
        <v>35</v>
      </c>
      <c r="F33" s="798">
        <f>ROUND(F17*1000*2/100,2)</f>
        <v>0</v>
      </c>
      <c r="G33" s="801" t="str">
        <f>CONCATENATE(D33," * ",F33)</f>
        <v>231 * 0</v>
      </c>
      <c r="H33" s="771">
        <f>ROUND(D33*F33,2)</f>
        <v>0</v>
      </c>
      <c r="I33" s="791" t="s">
        <v>261</v>
      </c>
    </row>
    <row r="34" spans="1:9" ht="15" customHeight="1" x14ac:dyDescent="0.2">
      <c r="A34" s="439"/>
      <c r="B34" s="436" t="s">
        <v>33</v>
      </c>
      <c r="C34" s="437"/>
      <c r="D34" s="759"/>
      <c r="E34" s="796"/>
      <c r="F34" s="799"/>
      <c r="G34" s="802"/>
      <c r="H34" s="777"/>
      <c r="I34" s="791"/>
    </row>
    <row r="35" spans="1:9" ht="15" customHeight="1" x14ac:dyDescent="0.2">
      <c r="A35" s="439"/>
      <c r="B35" s="436" t="s">
        <v>34</v>
      </c>
      <c r="C35" s="437"/>
      <c r="D35" s="759"/>
      <c r="E35" s="796"/>
      <c r="F35" s="799"/>
      <c r="G35" s="802"/>
      <c r="H35" s="777"/>
      <c r="I35" s="791"/>
    </row>
    <row r="36" spans="1:9" x14ac:dyDescent="0.2">
      <c r="A36" s="439"/>
      <c r="B36" s="436" t="s">
        <v>36</v>
      </c>
      <c r="C36" s="437"/>
      <c r="D36" s="759"/>
      <c r="E36" s="796"/>
      <c r="F36" s="799"/>
      <c r="G36" s="802"/>
      <c r="H36" s="777"/>
      <c r="I36" s="791"/>
    </row>
    <row r="37" spans="1:9" ht="13.5" thickBot="1" x14ac:dyDescent="0.25">
      <c r="A37" s="446"/>
      <c r="B37" s="447" t="s">
        <v>37</v>
      </c>
      <c r="C37" s="448"/>
      <c r="D37" s="789"/>
      <c r="E37" s="797"/>
      <c r="F37" s="800"/>
      <c r="G37" s="803"/>
      <c r="H37" s="772"/>
      <c r="I37" s="791"/>
    </row>
    <row r="38" spans="1:9" ht="13.5" thickBot="1" x14ac:dyDescent="0.25">
      <c r="A38" s="449"/>
      <c r="B38" s="792" t="s">
        <v>198</v>
      </c>
      <c r="C38" s="793"/>
      <c r="D38" s="793"/>
      <c r="E38" s="793"/>
      <c r="F38" s="793"/>
      <c r="G38" s="794"/>
      <c r="H38" s="126">
        <f>ROUND(SUM(H16:H37),2)</f>
        <v>10707.15</v>
      </c>
    </row>
    <row r="39" spans="1:9" ht="39" hidden="1" thickBot="1" x14ac:dyDescent="0.25">
      <c r="A39" s="104"/>
      <c r="B39" s="650" t="s">
        <v>199</v>
      </c>
      <c r="C39" s="650"/>
      <c r="D39" s="650"/>
      <c r="E39" s="105" t="s">
        <v>276</v>
      </c>
      <c r="F39" s="106">
        <v>1</v>
      </c>
      <c r="G39" s="107" t="str">
        <f>CONCATENATE(H38," х ",F39)</f>
        <v>10707,15 х 1</v>
      </c>
      <c r="H39" s="126">
        <f>ROUND(H38*F39,2)</f>
        <v>10707.15</v>
      </c>
    </row>
    <row r="40" spans="1:9" x14ac:dyDescent="0.2">
      <c r="A40" s="450"/>
      <c r="B40" s="451"/>
      <c r="C40" s="451"/>
      <c r="D40" s="451"/>
      <c r="E40" s="341"/>
      <c r="F40" s="452"/>
      <c r="G40" s="453"/>
      <c r="H40" s="343"/>
    </row>
    <row r="42" spans="1:9" x14ac:dyDescent="0.2">
      <c r="B42" s="85" t="str">
        <f>Т.с.!B71</f>
        <v>Составил:  ______________ /_______/</v>
      </c>
      <c r="C42" s="85"/>
      <c r="D42" s="85"/>
      <c r="E42" s="86"/>
      <c r="F42" s="85"/>
      <c r="G42" s="87"/>
      <c r="H42" s="85"/>
    </row>
    <row r="43" spans="1:9" x14ac:dyDescent="0.2">
      <c r="B43" s="85"/>
      <c r="C43" s="85"/>
      <c r="D43" s="85"/>
      <c r="E43" s="86"/>
      <c r="F43" s="85"/>
      <c r="G43" s="87"/>
      <c r="H43" s="85"/>
    </row>
    <row r="44" spans="1:9" ht="15" customHeight="1" x14ac:dyDescent="0.2">
      <c r="B44" s="85"/>
      <c r="C44" s="85"/>
      <c r="D44" s="85"/>
      <c r="E44" s="86"/>
      <c r="F44" s="85"/>
      <c r="G44" s="87"/>
      <c r="H44" s="85"/>
    </row>
    <row r="45" spans="1:9" x14ac:dyDescent="0.2">
      <c r="B45" s="85" t="str">
        <f>Т.с.!B74</f>
        <v>Проверил:          _____________  /________/</v>
      </c>
      <c r="C45" s="85"/>
      <c r="D45" s="85"/>
      <c r="E45" s="86"/>
      <c r="F45" s="85"/>
      <c r="G45" s="87"/>
      <c r="H45" s="85"/>
    </row>
    <row r="46" spans="1:9" x14ac:dyDescent="0.2">
      <c r="B46" s="85"/>
      <c r="C46" s="85"/>
      <c r="D46" s="85"/>
      <c r="E46" s="86"/>
      <c r="F46" s="85"/>
      <c r="G46" s="87"/>
      <c r="H46" s="85"/>
    </row>
    <row r="47" spans="1:9" x14ac:dyDescent="0.2">
      <c r="B47" s="85"/>
      <c r="C47" s="85"/>
      <c r="D47" s="85"/>
      <c r="E47" s="86"/>
      <c r="F47" s="85"/>
      <c r="G47" s="87"/>
      <c r="H47" s="85"/>
    </row>
  </sheetData>
  <mergeCells count="47">
    <mergeCell ref="B32:C32"/>
    <mergeCell ref="I33:I37"/>
    <mergeCell ref="B38:G38"/>
    <mergeCell ref="B39:D39"/>
    <mergeCell ref="D33:D37"/>
    <mergeCell ref="E33:E37"/>
    <mergeCell ref="F33:F37"/>
    <mergeCell ref="G33:G37"/>
    <mergeCell ref="H33:H37"/>
    <mergeCell ref="D28:D31"/>
    <mergeCell ref="F28:F31"/>
    <mergeCell ref="G28:G31"/>
    <mergeCell ref="H28:H31"/>
    <mergeCell ref="B31:C31"/>
    <mergeCell ref="A25:A27"/>
    <mergeCell ref="D25:D27"/>
    <mergeCell ref="F25:F27"/>
    <mergeCell ref="G25:G27"/>
    <mergeCell ref="H25:H27"/>
    <mergeCell ref="B27:C27"/>
    <mergeCell ref="A22:A24"/>
    <mergeCell ref="D22:D24"/>
    <mergeCell ref="F22:F24"/>
    <mergeCell ref="G22:G24"/>
    <mergeCell ref="H22:H24"/>
    <mergeCell ref="B24:C24"/>
    <mergeCell ref="F17:F18"/>
    <mergeCell ref="G17:G18"/>
    <mergeCell ref="H17:H18"/>
    <mergeCell ref="B19:C19"/>
    <mergeCell ref="A20:A21"/>
    <mergeCell ref="B20:C20"/>
    <mergeCell ref="H20:H21"/>
    <mergeCell ref="B21:C21"/>
    <mergeCell ref="B14:C14"/>
    <mergeCell ref="A15:A16"/>
    <mergeCell ref="B15:C16"/>
    <mergeCell ref="D15:D16"/>
    <mergeCell ref="A17:A18"/>
    <mergeCell ref="B17:C18"/>
    <mergeCell ref="D17:D18"/>
    <mergeCell ref="B13:C13"/>
    <mergeCell ref="A4:H4"/>
    <mergeCell ref="A5:H5"/>
    <mergeCell ref="A6:H6"/>
    <mergeCell ref="A8:H8"/>
    <mergeCell ref="A10:H10"/>
  </mergeCells>
  <conditionalFormatting sqref="P51">
    <cfRule type="cellIs" dxfId="10" priority="7" operator="equal">
      <formula>0</formula>
    </cfRule>
  </conditionalFormatting>
  <conditionalFormatting sqref="P49">
    <cfRule type="cellIs" dxfId="9" priority="6" operator="equal">
      <formula>0</formula>
    </cfRule>
  </conditionalFormatting>
  <conditionalFormatting sqref="P45">
    <cfRule type="cellIs" dxfId="8" priority="5" operator="equal">
      <formula>0</formula>
    </cfRule>
  </conditionalFormatting>
  <conditionalFormatting sqref="P47">
    <cfRule type="cellIs" dxfId="7" priority="4" operator="equal">
      <formula>0</formula>
    </cfRule>
  </conditionalFormatting>
  <conditionalFormatting sqref="P48">
    <cfRule type="cellIs" dxfId="6" priority="3" operator="equal">
      <formula>0</formula>
    </cfRule>
  </conditionalFormatting>
  <conditionalFormatting sqref="P46">
    <cfRule type="cellIs" dxfId="5" priority="2" operator="equal">
      <formula>0</formula>
    </cfRule>
  </conditionalFormatting>
  <conditionalFormatting sqref="P50">
    <cfRule type="cellIs" dxfId="4" priority="1" operator="equal">
      <formula>0</formula>
    </cfRule>
  </conditionalFormatting>
  <conditionalFormatting sqref="P52">
    <cfRule type="cellIs" dxfId="3" priority="11" operator="equal">
      <formula>0</formula>
    </cfRule>
  </conditionalFormatting>
  <conditionalFormatting sqref="P53">
    <cfRule type="cellIs" dxfId="2" priority="10" operator="equal">
      <formula>0</formula>
    </cfRule>
  </conditionalFormatting>
  <conditionalFormatting sqref="P42:P43">
    <cfRule type="cellIs" dxfId="1" priority="9" operator="equal">
      <formula>0</formula>
    </cfRule>
  </conditionalFormatting>
  <conditionalFormatting sqref="P41">
    <cfRule type="cellIs" dxfId="0" priority="8" operator="equal">
      <formula>0</formula>
    </cfRule>
  </conditionalFormatting>
  <printOptions horizontalCentered="1"/>
  <pageMargins left="0.70866141732283472" right="0.31496062992125984" top="0.74803149606299213" bottom="0.74803149606299213" header="0.31496062992125984" footer="0.31496062992125984"/>
  <pageSetup paperSize="9" scale="81" fitToHeight="0" orientation="portrait" r:id="rId1"/>
  <colBreaks count="1" manualBreakCount="1">
    <brk id="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10</vt:i4>
      </vt:variant>
    </vt:vector>
  </HeadingPairs>
  <TitlesOfParts>
    <vt:vector size="19" baseType="lpstr">
      <vt:lpstr> ССР</vt:lpstr>
      <vt:lpstr>Т.с.</vt:lpstr>
      <vt:lpstr>Геология, экология</vt:lpstr>
      <vt:lpstr>ООС</vt:lpstr>
      <vt:lpstr>ПОЖ</vt:lpstr>
      <vt:lpstr>СОГЛ</vt:lpstr>
      <vt:lpstr>ГЕОДЕЗИЯ</vt:lpstr>
      <vt:lpstr>Тех. регламент</vt:lpstr>
      <vt:lpstr>ПОДД</vt:lpstr>
      <vt:lpstr>Т.с.!Заголовки_для_печати</vt:lpstr>
      <vt:lpstr>' ССР'!Область_печати</vt:lpstr>
      <vt:lpstr>ГЕОДЕЗИЯ!Область_печати</vt:lpstr>
      <vt:lpstr>'Геология, экология'!Область_печати</vt:lpstr>
      <vt:lpstr>ООС!Область_печати</vt:lpstr>
      <vt:lpstr>ПОДД!Область_печати</vt:lpstr>
      <vt:lpstr>ПОЖ!Область_печати</vt:lpstr>
      <vt:lpstr>СОГЛ!Область_печати</vt:lpstr>
      <vt:lpstr>Т.с.!Область_печати</vt:lpstr>
      <vt:lpstr>'Тех. регламент'!Область_печати</vt:lpstr>
    </vt:vector>
  </TitlesOfParts>
  <Company>Каналсетьпроект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Sokolova.S</dc:creator>
  <cp:lastModifiedBy>Ефремова Наталья Валериановна</cp:lastModifiedBy>
  <cp:lastPrinted>2015-12-04T08:58:09Z</cp:lastPrinted>
  <dcterms:created xsi:type="dcterms:W3CDTF">2004-03-03T10:32:04Z</dcterms:created>
  <dcterms:modified xsi:type="dcterms:W3CDTF">2016-12-28T07:48:21Z</dcterms:modified>
</cp:coreProperties>
</file>